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11040" activeTab="2"/>
  </bookViews>
  <sheets>
    <sheet name="Таблица 1" sheetId="1" r:id="rId1"/>
    <sheet name="Таблица 2" sheetId="5" r:id="rId2"/>
    <sheet name="Таблица 3" sheetId="6" r:id="rId3"/>
  </sheets>
  <definedNames>
    <definedName name="_xlnm._FilterDatabase" localSheetId="0" hidden="1">'Таблица 1'!$A$7:$U$11</definedName>
    <definedName name="_xlnm._FilterDatabase" localSheetId="2" hidden="1">'Таблица 3'!$A$5:$S$6</definedName>
    <definedName name="_xlnm.Print_Titles" localSheetId="0">'Таблица 1'!$7:$11</definedName>
    <definedName name="_xlnm.Print_Titles" localSheetId="1">'Таблица 2'!$3:$7</definedName>
    <definedName name="_xlnm.Print_Titles" localSheetId="2">'Таблица 3'!$3:$6</definedName>
    <definedName name="_xlnm.Print_Area" localSheetId="0">'Таблица 1'!$A$1:$W$30</definedName>
    <definedName name="_xlnm.Print_Area" localSheetId="1">'Таблица 2'!$A$1:$S$14</definedName>
    <definedName name="_xlnm.Print_Area" localSheetId="2">'Таблица 3'!$A$1:$S$25</definedName>
  </definedNames>
  <calcPr calcId="145621"/>
</workbook>
</file>

<file path=xl/calcChain.xml><?xml version="1.0" encoding="utf-8"?>
<calcChain xmlns="http://schemas.openxmlformats.org/spreadsheetml/2006/main">
  <c r="S22" i="6" l="1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N14" i="5"/>
  <c r="N13" i="5" s="1"/>
  <c r="I14" i="5"/>
  <c r="I13" i="5" s="1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M13" i="5"/>
  <c r="L13" i="5"/>
  <c r="K13" i="5"/>
  <c r="J13" i="5"/>
  <c r="H13" i="5"/>
  <c r="G13" i="5"/>
  <c r="F13" i="5"/>
  <c r="E13" i="5"/>
  <c r="D13" i="5"/>
  <c r="S30" i="1"/>
  <c r="S28" i="1"/>
  <c r="R27" i="1"/>
  <c r="Q27" i="1"/>
  <c r="P27" i="1"/>
  <c r="O27" i="1"/>
  <c r="N27" i="1"/>
  <c r="L27" i="1"/>
  <c r="K27" i="1"/>
  <c r="J27" i="1"/>
  <c r="I27" i="1"/>
  <c r="M27" i="1" l="1"/>
  <c r="D9" i="5"/>
  <c r="J20" i="1"/>
  <c r="K20" i="1"/>
  <c r="L20" i="1"/>
  <c r="N20" i="1"/>
  <c r="O20" i="1"/>
  <c r="P20" i="1"/>
  <c r="Q20" i="1"/>
  <c r="R20" i="1"/>
  <c r="I20" i="1"/>
  <c r="C12" i="5" s="1"/>
  <c r="J13" i="1"/>
  <c r="K13" i="1"/>
  <c r="L13" i="1"/>
  <c r="N13" i="1"/>
  <c r="O13" i="1"/>
  <c r="P13" i="1"/>
  <c r="Q13" i="1"/>
  <c r="R13" i="1"/>
  <c r="I13" i="1"/>
  <c r="C10" i="5" s="1"/>
  <c r="C9" i="5" s="1"/>
  <c r="E9" i="5"/>
  <c r="F9" i="5"/>
  <c r="G9" i="5"/>
  <c r="H9" i="5"/>
  <c r="J9" i="5"/>
  <c r="K9" i="5"/>
  <c r="L9" i="5"/>
  <c r="D11" i="5"/>
  <c r="E11" i="5"/>
  <c r="F11" i="5"/>
  <c r="G11" i="5"/>
  <c r="H11" i="5"/>
  <c r="J11" i="5"/>
  <c r="K11" i="5"/>
  <c r="L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C8" i="5" l="1"/>
  <c r="C11" i="5"/>
  <c r="M24" i="1" l="1"/>
  <c r="S24" i="1" s="1"/>
  <c r="T24" i="1" l="1"/>
  <c r="C12" i="6" l="1"/>
  <c r="C13" i="6"/>
  <c r="C11" i="6"/>
  <c r="D8" i="5" l="1"/>
  <c r="E8" i="5"/>
  <c r="F8" i="5"/>
  <c r="G8" i="5"/>
  <c r="H8" i="5"/>
  <c r="J8" i="5"/>
  <c r="K8" i="5"/>
  <c r="L8" i="5"/>
  <c r="M25" i="1"/>
  <c r="M23" i="1"/>
  <c r="M22" i="1"/>
  <c r="I8" i="5" l="1"/>
  <c r="M21" i="1"/>
  <c r="M20" i="1" s="1"/>
  <c r="T23" i="1"/>
  <c r="S23" i="1"/>
  <c r="T25" i="1"/>
  <c r="S25" i="1"/>
  <c r="T22" i="1"/>
  <c r="S22" i="1"/>
  <c r="S21" i="1" l="1"/>
  <c r="T21" i="1"/>
  <c r="I12" i="5" l="1"/>
  <c r="I11" i="5" s="1"/>
  <c r="I10" i="5"/>
  <c r="I9" i="5" s="1"/>
  <c r="D15" i="6" l="1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C16" i="6"/>
  <c r="C18" i="6"/>
  <c r="C17" i="6"/>
  <c r="C19" i="6"/>
  <c r="C20" i="6"/>
  <c r="C15" i="6" l="1"/>
  <c r="M12" i="5" s="1"/>
  <c r="M11" i="5" s="1"/>
  <c r="N12" i="5"/>
  <c r="N11" i="5" s="1"/>
  <c r="M18" i="1" l="1"/>
  <c r="T18" i="1" s="1"/>
  <c r="M17" i="1"/>
  <c r="T17" i="1" s="1"/>
  <c r="M16" i="1"/>
  <c r="T16" i="1" s="1"/>
  <c r="M15" i="1"/>
  <c r="T15" i="1" s="1"/>
  <c r="M14" i="1"/>
  <c r="C10" i="6"/>
  <c r="C9" i="6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C8" i="6" l="1"/>
  <c r="T14" i="1"/>
  <c r="M13" i="1"/>
  <c r="S16" i="1"/>
  <c r="S18" i="1"/>
  <c r="S15" i="1"/>
  <c r="S17" i="1"/>
  <c r="S14" i="1"/>
  <c r="M10" i="5" l="1"/>
  <c r="M9" i="5" s="1"/>
  <c r="M8" i="5" l="1"/>
  <c r="N10" i="5"/>
  <c r="N9" i="5" s="1"/>
  <c r="N8" i="5" l="1"/>
</calcChain>
</file>

<file path=xl/sharedStrings.xml><?xml version="1.0" encoding="utf-8"?>
<sst xmlns="http://schemas.openxmlformats.org/spreadsheetml/2006/main" count="251" uniqueCount="95">
  <si>
    <t>№ п/п</t>
  </si>
  <si>
    <t>Адрес МКД</t>
  </si>
  <si>
    <t>Год</t>
  </si>
  <si>
    <t>ввода в эксплуатацию</t>
  </si>
  <si>
    <t>Материал стен</t>
  </si>
  <si>
    <t>Количество этажей</t>
  </si>
  <si>
    <t>Количество подъездов</t>
  </si>
  <si>
    <t>общая площадь МКД, всего</t>
  </si>
  <si>
    <t>кв.м</t>
  </si>
  <si>
    <t>в том числе жилых помещений, находящихся в собственности граждан</t>
  </si>
  <si>
    <t>Количество жителей, зарегистрированных в МКД на дату утверждения краткосрочного плана</t>
  </si>
  <si>
    <t>чел.</t>
  </si>
  <si>
    <t>Стоимость капитального ремонта</t>
  </si>
  <si>
    <t>руб.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</si>
  <si>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</si>
  <si>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</si>
  <si>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</si>
  <si>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</si>
  <si>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</si>
  <si>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Удельная стоимость капитального ремонта 1 кв. м. общей площади помещений МКД</t>
  </si>
  <si>
    <t>руб./кв.м</t>
  </si>
  <si>
    <t>Предельная стоимость капитального ремонта 1 кв. м. общей площади помещений МКД</t>
  </si>
  <si>
    <t>Плановая дата завершения работ</t>
  </si>
  <si>
    <t xml:space="preserve">
</t>
  </si>
  <si>
    <t>X</t>
  </si>
  <si>
    <t>Каменные, кирпичные</t>
  </si>
  <si>
    <t>Деревянные</t>
  </si>
  <si>
    <t>Наименование МО</t>
  </si>
  <si>
    <t>общая
площадь
МКД, всего</t>
  </si>
  <si>
    <t>Количество
жителей,
зарегистриров
анных в МКД
на дату утверждения плана</t>
  </si>
  <si>
    <t>Количество МКД</t>
  </si>
  <si>
    <t xml:space="preserve">
</t>
  </si>
  <si>
    <t>I квартал</t>
  </si>
  <si>
    <t>II квартал</t>
  </si>
  <si>
    <t>III квартал</t>
  </si>
  <si>
    <t>IV квартал</t>
  </si>
  <si>
    <t>Всего :</t>
  </si>
  <si>
    <t>кв.м.</t>
  </si>
  <si>
    <t>ед.</t>
  </si>
  <si>
    <t>Стоимость капитального ремонта ВСЕГО</t>
  </si>
  <si>
    <t>Виды, установленные частью 1 статьи 166 Жилищного Кодекса Российской Федерации</t>
  </si>
  <si>
    <t>Виды, установленные нормативным правовым актом Забайкальского края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</si>
  <si>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</si>
  <si>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</si>
  <si>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</si>
  <si>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</si>
  <si>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</si>
  <si>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</si>
  <si>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услуги и (или) работы по утеплению фасада</t>
  </si>
  <si>
    <t>осуществление строительного контроля</t>
  </si>
  <si>
    <t>куб.м.</t>
  </si>
  <si>
    <t>Способ формирования фонда капитального ремонта</t>
  </si>
  <si>
    <t>общий счет регионального оператора</t>
  </si>
  <si>
    <t>завершения последнего капитального ремонта</t>
  </si>
  <si>
    <t>Площадь помещений МКД</t>
  </si>
  <si>
    <t>всего</t>
  </si>
  <si>
    <t>за счет средств иных источников</t>
  </si>
  <si>
    <t>услуги и (или) работы по переустрой-ству невентилиру-емой крыши на вентилируе-мую крышу, устройству выходов на кровлю</t>
  </si>
  <si>
    <t>разработка проектной документации в случае, если законодатель-ством Российской Федерации требуется ее разработка</t>
  </si>
  <si>
    <t>проведение государственной экспертизы проекта, историко-культурной экспертизы в отношении многоквартир-ных домов, признанных официально памятниками архитектуры</t>
  </si>
  <si>
    <t>12.2017</t>
  </si>
  <si>
    <t>2017 год</t>
  </si>
  <si>
    <t>2</t>
  </si>
  <si>
    <t>1</t>
  </si>
  <si>
    <t>5</t>
  </si>
  <si>
    <t>4</t>
  </si>
  <si>
    <t>3</t>
  </si>
  <si>
    <t>пгт. Забайкальск, ул. Красноармейская, д. 17</t>
  </si>
  <si>
    <t>пгт. Забайкальск, ул. Красноармейская, д. 49</t>
  </si>
  <si>
    <t>городское поселение "Забайкальское"</t>
  </si>
  <si>
    <t>пгт. Забайкальск, ул. Красноармейская, д. 47</t>
  </si>
  <si>
    <t>пгт. Забайкальск, ул. Комсомольская, д. 83</t>
  </si>
  <si>
    <t>пгт. Забайкальск, ул. Красноармейская, д. 15</t>
  </si>
  <si>
    <t>пгт. Забайкальск, ул. Железнодорожная, д. 40</t>
  </si>
  <si>
    <t>2018 год</t>
  </si>
  <si>
    <t>12.2018</t>
  </si>
  <si>
    <t xml:space="preserve">«УТВЕРЖДЕН                                                                                            </t>
  </si>
  <si>
    <t>пгт. Забайкальск, ул. Комсомольская, д. 53</t>
  </si>
  <si>
    <t>пгт. Забайкальск, ул. Красноармейская, д. 53</t>
  </si>
  <si>
    <t>пгт. Забайкальск, ул. Красноармейская, д. 17 (проект на фундамент)</t>
  </si>
  <si>
    <t>пгт. Забайкальск, ул. Красноармейская, д. 49 (проект на фундамент)</t>
  </si>
  <si>
    <t>Итого по городскому поселению "Забайкальское":</t>
  </si>
  <si>
    <t>Итого по городскому поселению "Забайкальское"</t>
  </si>
  <si>
    <t xml:space="preserve">
Таблица 1. Адресный перечень и характеристика многоквартирных домов, расположенных на территории городского поселения "Забайкальское" Забайкальского края, в отношении которых в 2017-2018 годах планируется проведение капитального ремонта общего имущества
</t>
  </si>
  <si>
    <t>Таблица 3. Адресный перечень многоквартирных домов, расположенных на территории городского поселения "Забайкальское" Забайкальского края, в отношении которых в 2017-2018 годах планируется проведение капитального ремонта общего имущества, по видам работ по капитальному ремонту</t>
  </si>
  <si>
    <r>
      <t xml:space="preserve">     постановлением администрации городского поселения "Забайкальское"  от 20.08.2018 года  № 160</t>
    </r>
    <r>
      <rPr>
        <sz val="14"/>
        <color indexed="8"/>
        <rFont val="Times New Roman"/>
        <family val="1"/>
        <charset val="204"/>
      </rPr>
      <t>)</t>
    </r>
  </si>
  <si>
    <t>Муниципальный краткосрочный план реализации Региональной программы капитального ремонта общего имущества в многоквартирных домах, расположенных на территории Забайкальского края, на 2017-2019 годы в городском поселении "Забайкальское"</t>
  </si>
  <si>
    <t>2019 год</t>
  </si>
  <si>
    <t>кирпичные</t>
  </si>
  <si>
    <t>12.2019</t>
  </si>
  <si>
    <t>пгт. Забайкальск, ул. Красноармейская, д. 62</t>
  </si>
  <si>
    <t>пгт. Забайкальск, ул. Красноармейская, д. 58</t>
  </si>
  <si>
    <t>7</t>
  </si>
  <si>
    <t>пгт. Забайкальск, ул. Нагорная, д. 5</t>
  </si>
  <si>
    <t>Таблица 2. Планируемые показатели выполнения Муниципального краткосрочного планы реализации Региональной программы капитального ремонта общего имущества в многоквартирных домах, расположенных  на территории Забайкальского края, на 2017-2019 годы в городском поселении "Забайкальское"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</si>
</sst>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.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1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7">
    <xf numFmtId="0" fontId="0" fillId="0" borderId="0" xfId="0"/>
    <xf numFmtId="0" fontId="8" fillId="2" borderId="1" xfId="0" applyFont="1" applyFill="1" applyBorder="1" applyAlignment="1">
      <alignment horizontal="left" wrapText="1"/>
    </xf>
    <xf numFmtId="4" fontId="8" fillId="2" borderId="1" xfId="0" applyNumberFormat="1" applyFont="1" applyFill="1" applyBorder="1" applyAlignment="1">
      <alignment horizontal="center"/>
    </xf>
    <xf numFmtId="0" fontId="9" fillId="2" borderId="0" xfId="0" applyFont="1" applyFill="1"/>
    <xf numFmtId="0" fontId="0" fillId="2" borderId="0" xfId="0" applyFill="1"/>
    <xf numFmtId="0" fontId="8" fillId="2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4" fillId="2" borderId="0" xfId="0" applyFont="1" applyFill="1" applyAlignment="1">
      <alignment vertical="top" wrapText="1"/>
    </xf>
    <xf numFmtId="4" fontId="3" fillId="3" borderId="1" xfId="0" applyNumberFormat="1" applyFont="1" applyFill="1" applyBorder="1" applyAlignment="1" applyProtection="1">
      <alignment horizontal="right" wrapText="1"/>
    </xf>
    <xf numFmtId="0" fontId="0" fillId="2" borderId="0" xfId="0" applyFill="1"/>
    <xf numFmtId="0" fontId="15" fillId="2" borderId="1" xfId="0" applyFont="1" applyFill="1" applyBorder="1" applyAlignment="1">
      <alignment horizontal="center" wrapText="1"/>
    </xf>
    <xf numFmtId="0" fontId="3" fillId="2" borderId="1" xfId="0" applyNumberFormat="1" applyFont="1" applyFill="1" applyBorder="1" applyAlignment="1" applyProtection="1">
      <alignment horizontal="center" wrapText="1" readingOrder="1"/>
    </xf>
    <xf numFmtId="4" fontId="3" fillId="2" borderId="1" xfId="0" applyNumberFormat="1" applyFont="1" applyFill="1" applyBorder="1" applyAlignment="1" applyProtection="1">
      <alignment horizontal="right" wrapText="1" readingOrder="1"/>
    </xf>
    <xf numFmtId="4" fontId="3" fillId="2" borderId="1" xfId="0" applyNumberFormat="1" applyFont="1" applyFill="1" applyBorder="1" applyAlignment="1" applyProtection="1">
      <alignment wrapText="1" readingOrder="1"/>
    </xf>
    <xf numFmtId="3" fontId="8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1" xfId="0" applyFont="1" applyFill="1" applyBorder="1" applyAlignment="1">
      <alignment horizontal="center" wrapText="1"/>
    </xf>
    <xf numFmtId="0" fontId="12" fillId="2" borderId="1" xfId="0" applyFont="1" applyFill="1" applyBorder="1"/>
    <xf numFmtId="0" fontId="0" fillId="2" borderId="0" xfId="0" applyFill="1" applyAlignment="1">
      <alignment wrapText="1"/>
    </xf>
    <xf numFmtId="4" fontId="12" fillId="2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0" xfId="0" applyFont="1" applyFill="1"/>
    <xf numFmtId="0" fontId="10" fillId="2" borderId="0" xfId="0" applyFont="1" applyFill="1"/>
    <xf numFmtId="3" fontId="3" fillId="2" borderId="1" xfId="0" applyNumberFormat="1" applyFont="1" applyFill="1" applyBorder="1" applyAlignment="1" applyProtection="1">
      <alignment horizontal="right" wrapText="1" readingOrder="1"/>
    </xf>
    <xf numFmtId="0" fontId="12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readingOrder="1"/>
    </xf>
    <xf numFmtId="4" fontId="3" fillId="2" borderId="1" xfId="0" applyNumberFormat="1" applyFont="1" applyFill="1" applyBorder="1" applyAlignment="1" applyProtection="1">
      <alignment horizontal="right" readingOrder="1"/>
    </xf>
    <xf numFmtId="3" fontId="3" fillId="2" borderId="1" xfId="0" applyNumberFormat="1" applyFont="1" applyFill="1" applyBorder="1" applyAlignment="1" applyProtection="1">
      <alignment horizontal="right" readingOrder="1"/>
    </xf>
    <xf numFmtId="0" fontId="2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 applyProtection="1">
      <alignment horizontal="right" wrapText="1" readingOrder="1"/>
    </xf>
    <xf numFmtId="4" fontId="2" fillId="2" borderId="1" xfId="0" applyNumberFormat="1" applyFont="1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right" wrapText="1" readingOrder="1"/>
    </xf>
    <xf numFmtId="4" fontId="2" fillId="2" borderId="1" xfId="0" applyNumberFormat="1" applyFont="1" applyFill="1" applyBorder="1" applyAlignment="1">
      <alignment horizontal="right" wrapText="1"/>
    </xf>
    <xf numFmtId="1" fontId="3" fillId="2" borderId="1" xfId="14" applyNumberFormat="1" applyFont="1" applyFill="1" applyBorder="1" applyAlignment="1" applyProtection="1">
      <alignment horizontal="center" wrapText="1" readingOrder="1"/>
    </xf>
    <xf numFmtId="4" fontId="3" fillId="2" borderId="1" xfId="14" applyNumberFormat="1" applyFont="1" applyFill="1" applyBorder="1" applyAlignment="1" applyProtection="1">
      <alignment horizontal="right" wrapText="1" readingOrder="1"/>
    </xf>
    <xf numFmtId="49" fontId="3" fillId="2" borderId="1" xfId="0" applyNumberFormat="1" applyFont="1" applyFill="1" applyBorder="1" applyAlignment="1" applyProtection="1">
      <alignment horizont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3" fillId="2" borderId="1" xfId="14" applyNumberFormat="1" applyFont="1" applyFill="1" applyBorder="1" applyAlignment="1" applyProtection="1">
      <alignment horizontal="right" wrapText="1" readingOrder="1"/>
    </xf>
    <xf numFmtId="3" fontId="3" fillId="2" borderId="1" xfId="14" applyNumberFormat="1" applyFont="1" applyFill="1" applyBorder="1" applyAlignment="1" applyProtection="1">
      <alignment horizontal="right" wrapText="1" readingOrder="1"/>
    </xf>
    <xf numFmtId="4" fontId="3" fillId="4" borderId="1" xfId="0" applyNumberFormat="1" applyFont="1" applyFill="1" applyBorder="1" applyAlignment="1" applyProtection="1">
      <alignment horizontal="right" readingOrder="1"/>
    </xf>
    <xf numFmtId="0" fontId="3" fillId="4" borderId="1" xfId="0" applyNumberFormat="1" applyFont="1" applyFill="1" applyBorder="1" applyAlignment="1" applyProtection="1">
      <alignment horizontal="center" readingOrder="1"/>
    </xf>
    <xf numFmtId="0" fontId="3" fillId="4" borderId="1" xfId="0" applyNumberFormat="1" applyFont="1" applyFill="1" applyBorder="1" applyAlignment="1" applyProtection="1">
      <alignment horizontal="center" wrapText="1" readingOrder="1"/>
    </xf>
    <xf numFmtId="3" fontId="3" fillId="4" borderId="1" xfId="0" applyNumberFormat="1" applyFont="1" applyFill="1" applyBorder="1" applyAlignment="1" applyProtection="1">
      <alignment horizontal="right" readingOrder="1"/>
    </xf>
    <xf numFmtId="1" fontId="3" fillId="3" borderId="1" xfId="0" applyNumberFormat="1" applyFont="1" applyFill="1" applyBorder="1" applyAlignment="1" applyProtection="1">
      <alignment horizontal="right" wrapText="1"/>
    </xf>
    <xf numFmtId="0" fontId="4" fillId="2" borderId="0" xfId="27" applyFill="1"/>
    <xf numFmtId="0" fontId="2" fillId="2" borderId="1" xfId="0" applyFont="1" applyFill="1" applyBorder="1" applyAlignment="1">
      <alignment horizontal="center" vertical="center" textRotation="90" wrapText="1"/>
    </xf>
    <xf numFmtId="0" fontId="4" fillId="2" borderId="0" xfId="28" applyFill="1"/>
    <xf numFmtId="49" fontId="15" fillId="2" borderId="1" xfId="0" applyNumberFormat="1" applyFont="1" applyFill="1" applyBorder="1" applyAlignment="1">
      <alignment horizontal="center" wrapText="1"/>
    </xf>
    <xf numFmtId="0" fontId="0" fillId="2" borderId="0" xfId="0" applyFill="1" applyAlignment="1"/>
    <xf numFmtId="0" fontId="8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left" wrapText="1" readingOrder="1"/>
    </xf>
    <xf numFmtId="0" fontId="15" fillId="2" borderId="1" xfId="0" applyFont="1" applyFill="1" applyBorder="1" applyAlignment="1">
      <alignment horizontal="left" wrapText="1"/>
    </xf>
    <xf numFmtId="4" fontId="19" fillId="2" borderId="1" xfId="0" applyNumberFormat="1" applyFont="1" applyFill="1" applyBorder="1" applyAlignment="1" applyProtection="1">
      <alignment horizontal="right" wrapText="1" readingOrder="1"/>
    </xf>
    <xf numFmtId="0" fontId="12" fillId="2" borderId="1" xfId="0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 applyProtection="1">
      <alignment horizontal="right" wrapText="1" readingOrder="1"/>
    </xf>
    <xf numFmtId="4" fontId="19" fillId="3" borderId="1" xfId="0" applyNumberFormat="1" applyFont="1" applyFill="1" applyBorder="1" applyAlignment="1" applyProtection="1">
      <alignment horizontal="right" wrapText="1"/>
    </xf>
    <xf numFmtId="4" fontId="2" fillId="3" borderId="1" xfId="0" applyNumberFormat="1" applyFont="1" applyFill="1" applyBorder="1" applyAlignment="1" applyProtection="1">
      <alignment horizontal="right" wrapText="1"/>
    </xf>
    <xf numFmtId="0" fontId="8" fillId="2" borderId="1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left" wrapText="1" readingOrder="1"/>
    </xf>
    <xf numFmtId="0" fontId="3" fillId="4" borderId="2" xfId="0" applyNumberFormat="1" applyFont="1" applyFill="1" applyBorder="1" applyAlignment="1" applyProtection="1">
      <alignment horizontal="left" wrapText="1" readingOrder="1"/>
    </xf>
    <xf numFmtId="0" fontId="14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27"/>
    <cellStyle name="Обычный 23 2" xfId="28"/>
    <cellStyle name="Обычный 3" xfId="15"/>
    <cellStyle name="Обычный 3 2" xfId="16"/>
    <cellStyle name="Обычный 3 3" xfId="17"/>
    <cellStyle name="Обычный 3 4" xfId="18"/>
    <cellStyle name="Обычный 3 5" xfId="19"/>
    <cellStyle name="Обычный 4" xfId="20"/>
    <cellStyle name="Обычный 4 2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view="pageBreakPreview" topLeftCell="G3" zoomScaleNormal="75" zoomScaleSheetLayoutView="100" zoomScalePageLayoutView="75" workbookViewId="0">
      <selection activeCell="R30" sqref="R30"/>
    </sheetView>
  </sheetViews>
  <sheetFormatPr defaultColWidth="9.140625" defaultRowHeight="15" x14ac:dyDescent="0.25"/>
  <cols>
    <col min="1" max="1" width="6.7109375" style="21" customWidth="1"/>
    <col min="2" max="2" width="41" style="21" customWidth="1"/>
    <col min="3" max="3" width="14.5703125" style="4" customWidth="1"/>
    <col min="4" max="4" width="9.7109375" style="4" customWidth="1"/>
    <col min="5" max="5" width="7.42578125" style="4" customWidth="1"/>
    <col min="6" max="6" width="12.7109375" style="4" customWidth="1"/>
    <col min="7" max="7" width="6.42578125" style="4" customWidth="1"/>
    <col min="8" max="8" width="8" style="4" customWidth="1"/>
    <col min="9" max="9" width="11.85546875" style="4" customWidth="1"/>
    <col min="10" max="10" width="12.5703125" style="4" customWidth="1"/>
    <col min="11" max="11" width="13.42578125" style="4" customWidth="1"/>
    <col min="12" max="12" width="9.85546875" style="4" customWidth="1"/>
    <col min="13" max="13" width="16.28515625" style="4" customWidth="1"/>
    <col min="14" max="14" width="13" style="4" customWidth="1"/>
    <col min="15" max="15" width="8.7109375" style="4" customWidth="1"/>
    <col min="16" max="16" width="12.7109375" style="4" customWidth="1"/>
    <col min="17" max="17" width="16.28515625" style="4" customWidth="1"/>
    <col min="18" max="18" width="10.42578125" style="4" customWidth="1"/>
    <col min="19" max="19" width="11.7109375" style="4" customWidth="1"/>
    <col min="20" max="20" width="12.85546875" style="4" customWidth="1"/>
    <col min="21" max="21" width="9.28515625" style="4" customWidth="1"/>
    <col min="22" max="22" width="0" style="4" hidden="1" customWidth="1"/>
    <col min="23" max="23" width="9.140625" style="4" hidden="1" customWidth="1"/>
    <col min="24" max="16384" width="9.140625" style="4"/>
  </cols>
  <sheetData>
    <row r="1" spans="1:22" ht="23.25" customHeight="1" x14ac:dyDescent="0.25">
      <c r="P1" s="77" t="s">
        <v>76</v>
      </c>
      <c r="Q1" s="77"/>
      <c r="R1" s="77"/>
      <c r="S1" s="77"/>
      <c r="T1" s="77"/>
      <c r="U1" s="77"/>
      <c r="V1" s="10"/>
    </row>
    <row r="2" spans="1:22" ht="26.25" customHeight="1" x14ac:dyDescent="0.25">
      <c r="P2" s="77" t="s">
        <v>85</v>
      </c>
      <c r="Q2" s="77"/>
      <c r="R2" s="77"/>
      <c r="S2" s="77"/>
      <c r="T2" s="77"/>
      <c r="U2" s="77"/>
      <c r="V2" s="10"/>
    </row>
    <row r="3" spans="1:22" ht="27" customHeight="1" x14ac:dyDescent="0.25">
      <c r="P3" s="77"/>
      <c r="Q3" s="77"/>
      <c r="R3" s="77"/>
      <c r="S3" s="77"/>
      <c r="T3" s="77"/>
      <c r="U3" s="77"/>
      <c r="V3" s="10"/>
    </row>
    <row r="4" spans="1:22" ht="29.25" customHeight="1" x14ac:dyDescent="0.25">
      <c r="P4" s="77"/>
      <c r="Q4" s="77"/>
      <c r="R4" s="77"/>
      <c r="S4" s="77"/>
      <c r="T4" s="77"/>
      <c r="U4" s="77"/>
      <c r="V4" s="10"/>
    </row>
    <row r="5" spans="1:22" ht="53.25" customHeight="1" x14ac:dyDescent="0.25">
      <c r="A5" s="78" t="s">
        <v>86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</row>
    <row r="6" spans="1:22" s="62" customFormat="1" ht="60" customHeight="1" x14ac:dyDescent="0.3">
      <c r="A6" s="83" t="s">
        <v>83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</row>
    <row r="7" spans="1:22" s="3" customFormat="1" ht="26.25" customHeight="1" x14ac:dyDescent="0.25">
      <c r="A7" s="81" t="s">
        <v>0</v>
      </c>
      <c r="B7" s="81" t="s">
        <v>1</v>
      </c>
      <c r="C7" s="81" t="s">
        <v>51</v>
      </c>
      <c r="D7" s="81" t="s">
        <v>2</v>
      </c>
      <c r="E7" s="80"/>
      <c r="F7" s="79" t="s">
        <v>4</v>
      </c>
      <c r="G7" s="79" t="s">
        <v>5</v>
      </c>
      <c r="H7" s="79" t="s">
        <v>6</v>
      </c>
      <c r="I7" s="79" t="s">
        <v>7</v>
      </c>
      <c r="J7" s="81" t="s">
        <v>54</v>
      </c>
      <c r="K7" s="80"/>
      <c r="L7" s="79" t="s">
        <v>10</v>
      </c>
      <c r="M7" s="81" t="s">
        <v>12</v>
      </c>
      <c r="N7" s="80"/>
      <c r="O7" s="80"/>
      <c r="P7" s="80"/>
      <c r="Q7" s="80"/>
      <c r="R7" s="80"/>
      <c r="S7" s="79" t="s">
        <v>19</v>
      </c>
      <c r="T7" s="79" t="s">
        <v>21</v>
      </c>
      <c r="U7" s="79" t="s">
        <v>22</v>
      </c>
      <c r="V7" s="9" t="s">
        <v>23</v>
      </c>
    </row>
    <row r="8" spans="1:22" s="3" customFormat="1" ht="15" customHeight="1" x14ac:dyDescent="0.25">
      <c r="A8" s="80"/>
      <c r="B8" s="80"/>
      <c r="C8" s="81"/>
      <c r="D8" s="79" t="s">
        <v>3</v>
      </c>
      <c r="E8" s="79" t="s">
        <v>53</v>
      </c>
      <c r="F8" s="80"/>
      <c r="G8" s="80"/>
      <c r="H8" s="80"/>
      <c r="I8" s="80"/>
      <c r="J8" s="79" t="s">
        <v>55</v>
      </c>
      <c r="K8" s="79" t="s">
        <v>9</v>
      </c>
      <c r="L8" s="80"/>
      <c r="M8" s="79" t="s">
        <v>55</v>
      </c>
      <c r="N8" s="81" t="s">
        <v>14</v>
      </c>
      <c r="O8" s="80"/>
      <c r="P8" s="80"/>
      <c r="Q8" s="80"/>
      <c r="R8" s="80"/>
      <c r="S8" s="80"/>
      <c r="T8" s="80"/>
      <c r="U8" s="80"/>
    </row>
    <row r="9" spans="1:22" s="3" customFormat="1" ht="130.9" customHeight="1" x14ac:dyDescent="0.25">
      <c r="A9" s="80"/>
      <c r="B9" s="80"/>
      <c r="C9" s="81"/>
      <c r="D9" s="80"/>
      <c r="E9" s="80"/>
      <c r="F9" s="80"/>
      <c r="G9" s="80"/>
      <c r="H9" s="80"/>
      <c r="I9" s="80"/>
      <c r="J9" s="80"/>
      <c r="K9" s="80"/>
      <c r="L9" s="80"/>
      <c r="M9" s="80"/>
      <c r="N9" s="59" t="s">
        <v>15</v>
      </c>
      <c r="O9" s="59" t="s">
        <v>16</v>
      </c>
      <c r="P9" s="59" t="s">
        <v>17</v>
      </c>
      <c r="Q9" s="59" t="s">
        <v>18</v>
      </c>
      <c r="R9" s="59" t="s">
        <v>56</v>
      </c>
      <c r="S9" s="80"/>
      <c r="T9" s="80"/>
      <c r="U9" s="80"/>
    </row>
    <row r="10" spans="1:22" s="3" customFormat="1" x14ac:dyDescent="0.25">
      <c r="A10" s="80"/>
      <c r="B10" s="80"/>
      <c r="C10" s="81"/>
      <c r="D10" s="82"/>
      <c r="E10" s="82"/>
      <c r="F10" s="82"/>
      <c r="G10" s="82"/>
      <c r="H10" s="82"/>
      <c r="I10" s="43" t="s">
        <v>8</v>
      </c>
      <c r="J10" s="43" t="s">
        <v>8</v>
      </c>
      <c r="K10" s="43" t="s">
        <v>8</v>
      </c>
      <c r="L10" s="43" t="s">
        <v>11</v>
      </c>
      <c r="M10" s="43" t="s">
        <v>13</v>
      </c>
      <c r="N10" s="43" t="s">
        <v>13</v>
      </c>
      <c r="O10" s="43" t="s">
        <v>13</v>
      </c>
      <c r="P10" s="43" t="s">
        <v>13</v>
      </c>
      <c r="Q10" s="43" t="s">
        <v>13</v>
      </c>
      <c r="R10" s="43"/>
      <c r="S10" s="43" t="s">
        <v>20</v>
      </c>
      <c r="T10" s="43" t="s">
        <v>20</v>
      </c>
      <c r="U10" s="82"/>
    </row>
    <row r="11" spans="1:22" s="3" customFormat="1" x14ac:dyDescent="0.25">
      <c r="A11" s="42">
        <v>1</v>
      </c>
      <c r="B11" s="42">
        <v>2</v>
      </c>
      <c r="C11" s="43">
        <v>3</v>
      </c>
      <c r="D11" s="43">
        <v>4</v>
      </c>
      <c r="E11" s="43">
        <v>5</v>
      </c>
      <c r="F11" s="43">
        <v>6</v>
      </c>
      <c r="G11" s="43">
        <v>7</v>
      </c>
      <c r="H11" s="43">
        <v>8</v>
      </c>
      <c r="I11" s="43">
        <v>9</v>
      </c>
      <c r="J11" s="43">
        <v>10</v>
      </c>
      <c r="K11" s="43">
        <v>11</v>
      </c>
      <c r="L11" s="43">
        <v>12</v>
      </c>
      <c r="M11" s="43">
        <v>13</v>
      </c>
      <c r="N11" s="43">
        <v>14</v>
      </c>
      <c r="O11" s="43">
        <v>15</v>
      </c>
      <c r="P11" s="43">
        <v>16</v>
      </c>
      <c r="Q11" s="43">
        <v>17</v>
      </c>
      <c r="R11" s="43">
        <v>18</v>
      </c>
      <c r="S11" s="43">
        <v>19</v>
      </c>
      <c r="T11" s="43">
        <v>20</v>
      </c>
      <c r="U11" s="43">
        <v>21</v>
      </c>
    </row>
    <row r="12" spans="1:22" s="3" customFormat="1" ht="27" customHeight="1" x14ac:dyDescent="0.25">
      <c r="A12" s="42"/>
      <c r="B12" s="44" t="s">
        <v>61</v>
      </c>
      <c r="C12" s="43"/>
      <c r="D12" s="43"/>
      <c r="E12" s="43"/>
      <c r="F12" s="43"/>
      <c r="G12" s="43"/>
      <c r="H12" s="43"/>
      <c r="I12" s="43"/>
      <c r="J12" s="43"/>
      <c r="K12" s="43"/>
      <c r="L12" s="45"/>
      <c r="M12" s="43"/>
      <c r="N12" s="43"/>
      <c r="O12" s="43"/>
      <c r="P12" s="43"/>
      <c r="Q12" s="43"/>
      <c r="R12" s="43"/>
      <c r="S12" s="43"/>
      <c r="T12" s="43"/>
      <c r="U12" s="43"/>
    </row>
    <row r="13" spans="1:22" s="12" customFormat="1" x14ac:dyDescent="0.25">
      <c r="A13" s="75" t="s">
        <v>81</v>
      </c>
      <c r="B13" s="75"/>
      <c r="C13" s="54" t="s">
        <v>24</v>
      </c>
      <c r="D13" s="54" t="s">
        <v>24</v>
      </c>
      <c r="E13" s="54" t="s">
        <v>24</v>
      </c>
      <c r="F13" s="54" t="s">
        <v>24</v>
      </c>
      <c r="G13" s="54" t="s">
        <v>24</v>
      </c>
      <c r="H13" s="54" t="s">
        <v>24</v>
      </c>
      <c r="I13" s="53">
        <f>SUM(I14:I18)</f>
        <v>2261.1999999999998</v>
      </c>
      <c r="J13" s="53">
        <f t="shared" ref="J13:R13" si="0">SUM(J14:J18)</f>
        <v>2044.24</v>
      </c>
      <c r="K13" s="53">
        <f t="shared" si="0"/>
        <v>1253.6399999999999</v>
      </c>
      <c r="L13" s="56">
        <f t="shared" si="0"/>
        <v>102</v>
      </c>
      <c r="M13" s="53">
        <f t="shared" si="0"/>
        <v>2032923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2032923</v>
      </c>
      <c r="R13" s="53">
        <f t="shared" si="0"/>
        <v>0</v>
      </c>
      <c r="S13" s="54" t="s">
        <v>24</v>
      </c>
      <c r="T13" s="54" t="s">
        <v>24</v>
      </c>
      <c r="U13" s="55" t="s">
        <v>24</v>
      </c>
    </row>
    <row r="14" spans="1:22" s="12" customFormat="1" ht="39" x14ac:dyDescent="0.25">
      <c r="A14" s="14">
        <v>1</v>
      </c>
      <c r="B14" s="66" t="s">
        <v>77</v>
      </c>
      <c r="C14" s="32" t="s">
        <v>52</v>
      </c>
      <c r="D14" s="39">
        <v>1948</v>
      </c>
      <c r="E14" s="39">
        <v>2009</v>
      </c>
      <c r="F14" s="32" t="s">
        <v>25</v>
      </c>
      <c r="G14" s="51">
        <v>2</v>
      </c>
      <c r="H14" s="51">
        <v>2</v>
      </c>
      <c r="I14" s="40">
        <v>519.20000000000005</v>
      </c>
      <c r="J14" s="40">
        <v>466.4</v>
      </c>
      <c r="K14" s="40">
        <v>345.8</v>
      </c>
      <c r="L14" s="52">
        <v>17</v>
      </c>
      <c r="M14" s="38">
        <f>SUM(N14:R14)</f>
        <v>560576</v>
      </c>
      <c r="N14" s="40">
        <v>0</v>
      </c>
      <c r="O14" s="40">
        <v>0</v>
      </c>
      <c r="P14" s="40">
        <v>0</v>
      </c>
      <c r="Q14" s="40">
        <v>560576</v>
      </c>
      <c r="R14" s="40">
        <v>0</v>
      </c>
      <c r="S14" s="34">
        <f>M14/I14</f>
        <v>1079.6918335901387</v>
      </c>
      <c r="T14" s="30">
        <f>M14/J14</f>
        <v>1201.9210977701543</v>
      </c>
      <c r="U14" s="41" t="s">
        <v>60</v>
      </c>
    </row>
    <row r="15" spans="1:22" s="12" customFormat="1" ht="39" x14ac:dyDescent="0.25">
      <c r="A15" s="14">
        <v>2</v>
      </c>
      <c r="B15" s="66" t="s">
        <v>79</v>
      </c>
      <c r="C15" s="32" t="s">
        <v>52</v>
      </c>
      <c r="D15" s="39">
        <v>1956</v>
      </c>
      <c r="E15" s="39">
        <v>2009</v>
      </c>
      <c r="F15" s="32" t="s">
        <v>25</v>
      </c>
      <c r="G15" s="51">
        <v>2</v>
      </c>
      <c r="H15" s="51" t="s">
        <v>63</v>
      </c>
      <c r="I15" s="40">
        <v>455</v>
      </c>
      <c r="J15" s="40">
        <v>428.84</v>
      </c>
      <c r="K15" s="40">
        <v>379.94</v>
      </c>
      <c r="L15" s="52">
        <v>17</v>
      </c>
      <c r="M15" s="38">
        <f>SUM(N15:R15)</f>
        <v>97240</v>
      </c>
      <c r="N15" s="40">
        <v>0</v>
      </c>
      <c r="O15" s="40">
        <v>0</v>
      </c>
      <c r="P15" s="40">
        <v>0</v>
      </c>
      <c r="Q15" s="40">
        <v>97240</v>
      </c>
      <c r="R15" s="40">
        <v>0</v>
      </c>
      <c r="S15" s="34">
        <f>M15/I15</f>
        <v>213.71428571428572</v>
      </c>
      <c r="T15" s="30">
        <f>M15/J15</f>
        <v>226.75123589217426</v>
      </c>
      <c r="U15" s="41" t="s">
        <v>60</v>
      </c>
    </row>
    <row r="16" spans="1:22" s="12" customFormat="1" ht="39" x14ac:dyDescent="0.25">
      <c r="A16" s="14">
        <v>3</v>
      </c>
      <c r="B16" s="66" t="s">
        <v>70</v>
      </c>
      <c r="C16" s="32" t="s">
        <v>52</v>
      </c>
      <c r="D16" s="39">
        <v>1955</v>
      </c>
      <c r="E16" s="39"/>
      <c r="F16" s="32" t="s">
        <v>25</v>
      </c>
      <c r="G16" s="51" t="s">
        <v>62</v>
      </c>
      <c r="H16" s="51" t="s">
        <v>62</v>
      </c>
      <c r="I16" s="40">
        <v>431</v>
      </c>
      <c r="J16" s="40">
        <v>387</v>
      </c>
      <c r="K16" s="40">
        <v>194.3</v>
      </c>
      <c r="L16" s="52">
        <v>21</v>
      </c>
      <c r="M16" s="38">
        <f>SUM(N16:R16)</f>
        <v>637920</v>
      </c>
      <c r="N16" s="40">
        <v>0</v>
      </c>
      <c r="O16" s="40">
        <v>0</v>
      </c>
      <c r="P16" s="40">
        <v>0</v>
      </c>
      <c r="Q16" s="40">
        <v>637920</v>
      </c>
      <c r="R16" s="40">
        <v>0</v>
      </c>
      <c r="S16" s="34">
        <f>M16/I16</f>
        <v>1480.092807424594</v>
      </c>
      <c r="T16" s="30">
        <f>M16/J16</f>
        <v>1648.3720930232557</v>
      </c>
      <c r="U16" s="41" t="s">
        <v>60</v>
      </c>
    </row>
    <row r="17" spans="1:21" s="12" customFormat="1" ht="39" x14ac:dyDescent="0.25">
      <c r="A17" s="14">
        <v>4</v>
      </c>
      <c r="B17" s="66" t="s">
        <v>80</v>
      </c>
      <c r="C17" s="32" t="s">
        <v>52</v>
      </c>
      <c r="D17" s="39">
        <v>1956</v>
      </c>
      <c r="E17" s="39">
        <v>2009</v>
      </c>
      <c r="F17" s="32" t="s">
        <v>25</v>
      </c>
      <c r="G17" s="51">
        <v>2</v>
      </c>
      <c r="H17" s="51" t="s">
        <v>62</v>
      </c>
      <c r="I17" s="40">
        <v>428</v>
      </c>
      <c r="J17" s="40">
        <v>381</v>
      </c>
      <c r="K17" s="40">
        <v>166.8</v>
      </c>
      <c r="L17" s="52">
        <v>22</v>
      </c>
      <c r="M17" s="38">
        <f>SUM(N17:R17)</f>
        <v>92281</v>
      </c>
      <c r="N17" s="40">
        <v>0</v>
      </c>
      <c r="O17" s="40">
        <v>0</v>
      </c>
      <c r="P17" s="40">
        <v>0</v>
      </c>
      <c r="Q17" s="40">
        <v>92281</v>
      </c>
      <c r="R17" s="40">
        <v>0</v>
      </c>
      <c r="S17" s="34">
        <f>M17/I17</f>
        <v>215.60981308411215</v>
      </c>
      <c r="T17" s="30">
        <f>M17/J17</f>
        <v>242.20734908136484</v>
      </c>
      <c r="U17" s="41" t="s">
        <v>60</v>
      </c>
    </row>
    <row r="18" spans="1:21" s="12" customFormat="1" ht="39" x14ac:dyDescent="0.25">
      <c r="A18" s="14">
        <v>5</v>
      </c>
      <c r="B18" s="66" t="s">
        <v>78</v>
      </c>
      <c r="C18" s="32" t="s">
        <v>52</v>
      </c>
      <c r="D18" s="39">
        <v>1956</v>
      </c>
      <c r="E18" s="39">
        <v>2009</v>
      </c>
      <c r="F18" s="32" t="s">
        <v>25</v>
      </c>
      <c r="G18" s="51">
        <v>2</v>
      </c>
      <c r="H18" s="51">
        <v>2</v>
      </c>
      <c r="I18" s="40">
        <v>428</v>
      </c>
      <c r="J18" s="40">
        <v>381</v>
      </c>
      <c r="K18" s="40">
        <v>166.8</v>
      </c>
      <c r="L18" s="52">
        <v>25</v>
      </c>
      <c r="M18" s="38">
        <f>SUM(N18:R18)</f>
        <v>644906</v>
      </c>
      <c r="N18" s="40">
        <v>0</v>
      </c>
      <c r="O18" s="40">
        <v>0</v>
      </c>
      <c r="P18" s="40">
        <v>0</v>
      </c>
      <c r="Q18" s="40">
        <v>644906</v>
      </c>
      <c r="R18" s="40">
        <v>0</v>
      </c>
      <c r="S18" s="34">
        <f>M18/I18</f>
        <v>1506.7897196261683</v>
      </c>
      <c r="T18" s="30">
        <f>M18/J18</f>
        <v>1692.6666666666667</v>
      </c>
      <c r="U18" s="41" t="s">
        <v>60</v>
      </c>
    </row>
    <row r="19" spans="1:21" s="12" customFormat="1" ht="15.75" x14ac:dyDescent="0.25">
      <c r="A19" s="42"/>
      <c r="B19" s="44" t="s">
        <v>74</v>
      </c>
      <c r="C19" s="43"/>
      <c r="D19" s="43"/>
      <c r="E19" s="43"/>
      <c r="F19" s="43"/>
      <c r="G19" s="43"/>
      <c r="H19" s="43"/>
      <c r="I19" s="43"/>
      <c r="J19" s="43"/>
      <c r="K19" s="43"/>
      <c r="L19" s="70"/>
      <c r="M19" s="43"/>
      <c r="N19" s="43"/>
      <c r="O19" s="43"/>
      <c r="P19" s="43"/>
      <c r="Q19" s="43"/>
      <c r="R19" s="43"/>
      <c r="S19" s="43"/>
      <c r="T19" s="43"/>
      <c r="U19" s="43"/>
    </row>
    <row r="20" spans="1:21" s="12" customFormat="1" ht="18" customHeight="1" x14ac:dyDescent="0.25">
      <c r="A20" s="75" t="s">
        <v>81</v>
      </c>
      <c r="B20" s="76"/>
      <c r="C20" s="29" t="s">
        <v>24</v>
      </c>
      <c r="D20" s="29" t="s">
        <v>24</v>
      </c>
      <c r="E20" s="29" t="s">
        <v>24</v>
      </c>
      <c r="F20" s="29" t="s">
        <v>24</v>
      </c>
      <c r="G20" s="29" t="s">
        <v>24</v>
      </c>
      <c r="H20" s="29" t="s">
        <v>24</v>
      </c>
      <c r="I20" s="30">
        <f>SUM(I21:I25)</f>
        <v>2363</v>
      </c>
      <c r="J20" s="30">
        <f t="shared" ref="J20:R20" si="1">SUM(J21:J25)</f>
        <v>2181.4700000000003</v>
      </c>
      <c r="K20" s="30">
        <f t="shared" si="1"/>
        <v>1447.1499999999999</v>
      </c>
      <c r="L20" s="31">
        <f t="shared" si="1"/>
        <v>108</v>
      </c>
      <c r="M20" s="30">
        <f t="shared" si="1"/>
        <v>2275582</v>
      </c>
      <c r="N20" s="30">
        <f t="shared" si="1"/>
        <v>0</v>
      </c>
      <c r="O20" s="30">
        <f t="shared" si="1"/>
        <v>0</v>
      </c>
      <c r="P20" s="30">
        <f t="shared" si="1"/>
        <v>0</v>
      </c>
      <c r="Q20" s="30">
        <f t="shared" si="1"/>
        <v>2275582</v>
      </c>
      <c r="R20" s="30">
        <f t="shared" si="1"/>
        <v>0</v>
      </c>
      <c r="S20" s="29" t="s">
        <v>24</v>
      </c>
      <c r="T20" s="14" t="s">
        <v>24</v>
      </c>
      <c r="U20" s="14" t="s">
        <v>24</v>
      </c>
    </row>
    <row r="21" spans="1:21" s="12" customFormat="1" ht="39" x14ac:dyDescent="0.25">
      <c r="A21" s="61" t="s">
        <v>63</v>
      </c>
      <c r="B21" s="67" t="s">
        <v>73</v>
      </c>
      <c r="C21" s="32" t="s">
        <v>52</v>
      </c>
      <c r="D21" s="39">
        <v>1953</v>
      </c>
      <c r="E21" s="39"/>
      <c r="F21" s="32" t="s">
        <v>25</v>
      </c>
      <c r="G21" s="51" t="s">
        <v>62</v>
      </c>
      <c r="H21" s="51" t="s">
        <v>63</v>
      </c>
      <c r="I21" s="40">
        <v>439</v>
      </c>
      <c r="J21" s="40">
        <v>405</v>
      </c>
      <c r="K21" s="40">
        <v>405</v>
      </c>
      <c r="L21" s="52">
        <v>20</v>
      </c>
      <c r="M21" s="38">
        <f t="shared" ref="M21:M25" si="2">SUM(N21:R21)</f>
        <v>581824</v>
      </c>
      <c r="N21" s="40">
        <v>0</v>
      </c>
      <c r="O21" s="40">
        <v>0</v>
      </c>
      <c r="P21" s="40">
        <v>0</v>
      </c>
      <c r="Q21" s="40">
        <v>581824</v>
      </c>
      <c r="R21" s="40">
        <v>0</v>
      </c>
      <c r="S21" s="34">
        <f t="shared" ref="S21:S25" si="3">M21/I21</f>
        <v>1325.3394077448747</v>
      </c>
      <c r="T21" s="30">
        <f t="shared" ref="T21:T25" si="4">M21/J21</f>
        <v>1436.6024691358025</v>
      </c>
      <c r="U21" s="41" t="s">
        <v>75</v>
      </c>
    </row>
    <row r="22" spans="1:21" s="12" customFormat="1" ht="39" x14ac:dyDescent="0.25">
      <c r="A22" s="61" t="s">
        <v>62</v>
      </c>
      <c r="B22" s="67" t="s">
        <v>71</v>
      </c>
      <c r="C22" s="32" t="s">
        <v>52</v>
      </c>
      <c r="D22" s="39">
        <v>1956</v>
      </c>
      <c r="E22" s="39"/>
      <c r="F22" s="32" t="s">
        <v>26</v>
      </c>
      <c r="G22" s="51" t="s">
        <v>62</v>
      </c>
      <c r="H22" s="51" t="s">
        <v>63</v>
      </c>
      <c r="I22" s="40">
        <v>573</v>
      </c>
      <c r="J22" s="40">
        <v>526</v>
      </c>
      <c r="K22" s="40">
        <v>116.78</v>
      </c>
      <c r="L22" s="52">
        <v>31</v>
      </c>
      <c r="M22" s="38">
        <f t="shared" si="2"/>
        <v>145214</v>
      </c>
      <c r="N22" s="40">
        <v>0</v>
      </c>
      <c r="O22" s="40">
        <v>0</v>
      </c>
      <c r="P22" s="40">
        <v>0</v>
      </c>
      <c r="Q22" s="40">
        <v>145214</v>
      </c>
      <c r="R22" s="40">
        <v>0</v>
      </c>
      <c r="S22" s="34">
        <f t="shared" si="3"/>
        <v>253.42757417102968</v>
      </c>
      <c r="T22" s="30">
        <f t="shared" si="4"/>
        <v>276.07224334600761</v>
      </c>
      <c r="U22" s="41" t="s">
        <v>75</v>
      </c>
    </row>
    <row r="23" spans="1:21" s="12" customFormat="1" ht="39" x14ac:dyDescent="0.25">
      <c r="A23" s="61" t="s">
        <v>66</v>
      </c>
      <c r="B23" s="67" t="s">
        <v>72</v>
      </c>
      <c r="C23" s="32" t="s">
        <v>52</v>
      </c>
      <c r="D23" s="39">
        <v>1951</v>
      </c>
      <c r="E23" s="39"/>
      <c r="F23" s="32" t="s">
        <v>25</v>
      </c>
      <c r="G23" s="51" t="s">
        <v>62</v>
      </c>
      <c r="H23" s="51" t="s">
        <v>62</v>
      </c>
      <c r="I23" s="40">
        <v>468</v>
      </c>
      <c r="J23" s="40">
        <v>440.63</v>
      </c>
      <c r="K23" s="40">
        <v>378.63</v>
      </c>
      <c r="L23" s="52">
        <v>18</v>
      </c>
      <c r="M23" s="38">
        <f t="shared" si="2"/>
        <v>403259</v>
      </c>
      <c r="N23" s="40">
        <v>0</v>
      </c>
      <c r="O23" s="40">
        <v>0</v>
      </c>
      <c r="P23" s="40">
        <v>0</v>
      </c>
      <c r="Q23" s="40">
        <v>403259</v>
      </c>
      <c r="R23" s="40">
        <v>0</v>
      </c>
      <c r="S23" s="34">
        <f t="shared" si="3"/>
        <v>861.66452991452991</v>
      </c>
      <c r="T23" s="30">
        <f t="shared" si="4"/>
        <v>915.18734539182537</v>
      </c>
      <c r="U23" s="41" t="s">
        <v>75</v>
      </c>
    </row>
    <row r="24" spans="1:21" s="12" customFormat="1" ht="39" x14ac:dyDescent="0.25">
      <c r="A24" s="61" t="s">
        <v>65</v>
      </c>
      <c r="B24" s="66" t="s">
        <v>79</v>
      </c>
      <c r="C24" s="32" t="s">
        <v>52</v>
      </c>
      <c r="D24" s="39">
        <v>1956</v>
      </c>
      <c r="E24" s="39">
        <v>2009</v>
      </c>
      <c r="F24" s="32" t="s">
        <v>25</v>
      </c>
      <c r="G24" s="51">
        <v>2</v>
      </c>
      <c r="H24" s="51" t="s">
        <v>63</v>
      </c>
      <c r="I24" s="40">
        <v>455</v>
      </c>
      <c r="J24" s="40">
        <v>428.84</v>
      </c>
      <c r="K24" s="40">
        <v>379.94</v>
      </c>
      <c r="L24" s="52">
        <v>17</v>
      </c>
      <c r="M24" s="38">
        <f>SUM(N24:R24)</f>
        <v>642517</v>
      </c>
      <c r="N24" s="40">
        <v>0</v>
      </c>
      <c r="O24" s="40">
        <v>0</v>
      </c>
      <c r="P24" s="40">
        <v>0</v>
      </c>
      <c r="Q24" s="40">
        <v>642517</v>
      </c>
      <c r="R24" s="40">
        <v>0</v>
      </c>
      <c r="S24" s="34">
        <f>M24/I24</f>
        <v>1412.1252747252747</v>
      </c>
      <c r="T24" s="30">
        <f>M24/J24</f>
        <v>1498.2674190840407</v>
      </c>
      <c r="U24" s="41" t="s">
        <v>60</v>
      </c>
    </row>
    <row r="25" spans="1:21" s="12" customFormat="1" ht="39" x14ac:dyDescent="0.25">
      <c r="A25" s="61" t="s">
        <v>64</v>
      </c>
      <c r="B25" s="67" t="s">
        <v>68</v>
      </c>
      <c r="C25" s="32" t="s">
        <v>52</v>
      </c>
      <c r="D25" s="39">
        <v>1956</v>
      </c>
      <c r="E25" s="39"/>
      <c r="F25" s="32" t="s">
        <v>25</v>
      </c>
      <c r="G25" s="51" t="s">
        <v>62</v>
      </c>
      <c r="H25" s="51" t="s">
        <v>62</v>
      </c>
      <c r="I25" s="40">
        <v>428</v>
      </c>
      <c r="J25" s="40">
        <v>381</v>
      </c>
      <c r="K25" s="40">
        <v>166.8</v>
      </c>
      <c r="L25" s="52">
        <v>22</v>
      </c>
      <c r="M25" s="38">
        <f t="shared" si="2"/>
        <v>502768</v>
      </c>
      <c r="N25" s="40">
        <v>0</v>
      </c>
      <c r="O25" s="40">
        <v>0</v>
      </c>
      <c r="P25" s="40">
        <v>0</v>
      </c>
      <c r="Q25" s="40">
        <v>502768</v>
      </c>
      <c r="R25" s="40">
        <v>0</v>
      </c>
      <c r="S25" s="34">
        <f t="shared" si="3"/>
        <v>1174.6915887850466</v>
      </c>
      <c r="T25" s="30">
        <f t="shared" si="4"/>
        <v>1319.6010498687665</v>
      </c>
      <c r="U25" s="41" t="s">
        <v>75</v>
      </c>
    </row>
    <row r="26" spans="1:21" s="12" customFormat="1" ht="15.75" x14ac:dyDescent="0.25">
      <c r="A26" s="42"/>
      <c r="B26" s="44" t="s">
        <v>87</v>
      </c>
      <c r="C26" s="43"/>
      <c r="D26" s="43"/>
      <c r="E26" s="43"/>
      <c r="F26" s="43"/>
      <c r="G26" s="43"/>
      <c r="H26" s="43"/>
      <c r="I26" s="43"/>
      <c r="J26" s="43"/>
      <c r="K26" s="43"/>
      <c r="L26" s="70"/>
      <c r="M26" s="43"/>
      <c r="N26" s="43"/>
      <c r="O26" s="43"/>
      <c r="P26" s="43"/>
      <c r="Q26" s="43"/>
      <c r="R26" s="43"/>
      <c r="S26" s="43"/>
      <c r="T26" s="43"/>
      <c r="U26" s="43"/>
    </row>
    <row r="27" spans="1:21" s="12" customFormat="1" ht="18" customHeight="1" x14ac:dyDescent="0.25">
      <c r="A27" s="75" t="s">
        <v>81</v>
      </c>
      <c r="B27" s="76"/>
      <c r="C27" s="29" t="s">
        <v>24</v>
      </c>
      <c r="D27" s="29" t="s">
        <v>24</v>
      </c>
      <c r="E27" s="29" t="s">
        <v>24</v>
      </c>
      <c r="F27" s="29" t="s">
        <v>24</v>
      </c>
      <c r="G27" s="29" t="s">
        <v>24</v>
      </c>
      <c r="H27" s="29" t="s">
        <v>24</v>
      </c>
      <c r="I27" s="30">
        <f t="shared" ref="I27:R27" si="5">SUM(I28:I30)</f>
        <v>10154.4</v>
      </c>
      <c r="J27" s="30">
        <f t="shared" si="5"/>
        <v>10154.4</v>
      </c>
      <c r="K27" s="30">
        <f t="shared" si="5"/>
        <v>10154.4</v>
      </c>
      <c r="L27" s="31">
        <f t="shared" si="5"/>
        <v>273</v>
      </c>
      <c r="M27" s="30">
        <f t="shared" si="5"/>
        <v>9463179.3399999999</v>
      </c>
      <c r="N27" s="30">
        <f t="shared" si="5"/>
        <v>0</v>
      </c>
      <c r="O27" s="30">
        <f t="shared" si="5"/>
        <v>0</v>
      </c>
      <c r="P27" s="30">
        <f t="shared" si="5"/>
        <v>0</v>
      </c>
      <c r="Q27" s="30">
        <f t="shared" si="5"/>
        <v>9463179.3399999999</v>
      </c>
      <c r="R27" s="30">
        <f t="shared" si="5"/>
        <v>0</v>
      </c>
      <c r="S27" s="29" t="s">
        <v>24</v>
      </c>
      <c r="T27" s="14" t="s">
        <v>24</v>
      </c>
      <c r="U27" s="14" t="s">
        <v>24</v>
      </c>
    </row>
    <row r="28" spans="1:21" s="12" customFormat="1" ht="39" x14ac:dyDescent="0.25">
      <c r="A28" s="61" t="s">
        <v>63</v>
      </c>
      <c r="B28" s="67" t="s">
        <v>91</v>
      </c>
      <c r="C28" s="32" t="s">
        <v>52</v>
      </c>
      <c r="D28" s="39">
        <v>1956</v>
      </c>
      <c r="E28" s="39"/>
      <c r="F28" s="32" t="s">
        <v>88</v>
      </c>
      <c r="G28" s="51" t="s">
        <v>62</v>
      </c>
      <c r="H28" s="51" t="s">
        <v>62</v>
      </c>
      <c r="I28" s="40">
        <v>397.4</v>
      </c>
      <c r="J28" s="40">
        <v>397.4</v>
      </c>
      <c r="K28" s="40">
        <v>397.4</v>
      </c>
      <c r="L28" s="52">
        <v>22</v>
      </c>
      <c r="M28" s="38">
        <v>588191.74</v>
      </c>
      <c r="N28" s="40">
        <v>0</v>
      </c>
      <c r="O28" s="40">
        <v>0</v>
      </c>
      <c r="P28" s="40">
        <v>0</v>
      </c>
      <c r="Q28" s="40">
        <v>588191.74</v>
      </c>
      <c r="R28" s="40">
        <v>0</v>
      </c>
      <c r="S28" s="34">
        <f t="shared" ref="S28:S30" si="6">M28/I28</f>
        <v>1480.1000000000001</v>
      </c>
      <c r="T28" s="30">
        <v>1805</v>
      </c>
      <c r="U28" s="41" t="s">
        <v>89</v>
      </c>
    </row>
    <row r="29" spans="1:21" s="12" customFormat="1" ht="39" x14ac:dyDescent="0.25">
      <c r="A29" s="61" t="s">
        <v>62</v>
      </c>
      <c r="B29" s="67" t="s">
        <v>90</v>
      </c>
      <c r="C29" s="32" t="s">
        <v>52</v>
      </c>
      <c r="D29" s="39">
        <v>1999</v>
      </c>
      <c r="E29" s="39"/>
      <c r="F29" s="32" t="s">
        <v>88</v>
      </c>
      <c r="G29" s="51" t="s">
        <v>92</v>
      </c>
      <c r="H29" s="51" t="s">
        <v>62</v>
      </c>
      <c r="I29" s="40">
        <v>6209</v>
      </c>
      <c r="J29" s="40">
        <v>6209</v>
      </c>
      <c r="K29" s="40">
        <v>6209</v>
      </c>
      <c r="L29" s="52">
        <v>107</v>
      </c>
      <c r="M29" s="38">
        <v>6356014.0999999996</v>
      </c>
      <c r="N29" s="40">
        <v>0</v>
      </c>
      <c r="O29" s="40">
        <v>0</v>
      </c>
      <c r="P29" s="40">
        <v>0</v>
      </c>
      <c r="Q29" s="40">
        <v>6356014.0999999996</v>
      </c>
      <c r="R29" s="40">
        <v>0</v>
      </c>
      <c r="S29" s="34">
        <v>1023.68</v>
      </c>
      <c r="T29" s="30">
        <v>1805</v>
      </c>
      <c r="U29" s="41" t="s">
        <v>89</v>
      </c>
    </row>
    <row r="30" spans="1:21" s="12" customFormat="1" ht="39" x14ac:dyDescent="0.25">
      <c r="A30" s="61" t="s">
        <v>66</v>
      </c>
      <c r="B30" s="67" t="s">
        <v>93</v>
      </c>
      <c r="C30" s="32" t="s">
        <v>52</v>
      </c>
      <c r="D30" s="39">
        <v>1994</v>
      </c>
      <c r="E30" s="39"/>
      <c r="F30" s="32" t="s">
        <v>88</v>
      </c>
      <c r="G30" s="51" t="s">
        <v>64</v>
      </c>
      <c r="H30" s="51" t="s">
        <v>64</v>
      </c>
      <c r="I30" s="40">
        <v>3548</v>
      </c>
      <c r="J30" s="40">
        <v>3548</v>
      </c>
      <c r="K30" s="40">
        <v>3548</v>
      </c>
      <c r="L30" s="52">
        <v>144</v>
      </c>
      <c r="M30" s="38">
        <v>2518973.5</v>
      </c>
      <c r="N30" s="40">
        <v>0</v>
      </c>
      <c r="O30" s="40">
        <v>0</v>
      </c>
      <c r="P30" s="40">
        <v>0</v>
      </c>
      <c r="Q30" s="40">
        <v>2518973.5</v>
      </c>
      <c r="R30" s="40">
        <v>0</v>
      </c>
      <c r="S30" s="34">
        <f t="shared" si="6"/>
        <v>709.96998308906427</v>
      </c>
      <c r="T30" s="30">
        <v>1941</v>
      </c>
      <c r="U30" s="41" t="s">
        <v>89</v>
      </c>
    </row>
  </sheetData>
  <mergeCells count="27">
    <mergeCell ref="A20:B20"/>
    <mergeCell ref="A13:B13"/>
    <mergeCell ref="A7:A10"/>
    <mergeCell ref="H7:H10"/>
    <mergeCell ref="B7:B10"/>
    <mergeCell ref="D7:E7"/>
    <mergeCell ref="I7:I9"/>
    <mergeCell ref="S7:S9"/>
    <mergeCell ref="M8:M9"/>
    <mergeCell ref="L7:L9"/>
    <mergeCell ref="A6:U6"/>
    <mergeCell ref="A27:B27"/>
    <mergeCell ref="P1:U1"/>
    <mergeCell ref="A5:U5"/>
    <mergeCell ref="J8:J9"/>
    <mergeCell ref="K8:K9"/>
    <mergeCell ref="J7:K7"/>
    <mergeCell ref="F7:F10"/>
    <mergeCell ref="G7:G10"/>
    <mergeCell ref="C7:C10"/>
    <mergeCell ref="D8:D10"/>
    <mergeCell ref="T7:T9"/>
    <mergeCell ref="P2:U4"/>
    <mergeCell ref="M7:R7"/>
    <mergeCell ref="N8:R8"/>
    <mergeCell ref="U7:U10"/>
    <mergeCell ref="E8:E10"/>
  </mergeCells>
  <pageMargins left="0.7" right="0.7" top="0.75" bottom="0.75" header="0.3" footer="0.3"/>
  <pageSetup paperSize="9" scale="45" firstPageNumber="3" fitToHeight="15" orientation="landscape" useFirstPageNumber="1" r:id="rId1"/>
  <headerFooter>
    <oddHeader>&amp;C&amp;"Times New Roman,обычный"&amp;14&amp;P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view="pageBreakPreview" zoomScale="70" zoomScaleNormal="75" zoomScaleSheetLayoutView="70" zoomScalePageLayoutView="75" workbookViewId="0">
      <selection activeCell="M15" sqref="M15"/>
    </sheetView>
  </sheetViews>
  <sheetFormatPr defaultColWidth="9.140625" defaultRowHeight="15" x14ac:dyDescent="0.25"/>
  <cols>
    <col min="1" max="1" width="8.85546875" style="4" customWidth="1"/>
    <col min="2" max="2" width="56.85546875" style="4" customWidth="1"/>
    <col min="3" max="3" width="15.42578125" style="4" customWidth="1"/>
    <col min="4" max="4" width="16.7109375" style="4" customWidth="1"/>
    <col min="5" max="6" width="11" style="4" customWidth="1"/>
    <col min="7" max="8" width="12.7109375" style="4" customWidth="1"/>
    <col min="9" max="9" width="9.85546875" style="4" customWidth="1"/>
    <col min="10" max="12" width="14" style="4" customWidth="1"/>
    <col min="13" max="13" width="16.5703125" style="4" customWidth="1"/>
    <col min="14" max="14" width="19.7109375" style="4" customWidth="1"/>
    <col min="15" max="30" width="0" style="4" hidden="1" customWidth="1"/>
    <col min="31" max="31" width="15.42578125" style="4" bestFit="1" customWidth="1"/>
    <col min="32" max="32" width="25.140625" style="4" customWidth="1"/>
    <col min="33" max="36" width="9.140625" style="4"/>
    <col min="37" max="37" width="12.140625" style="4" customWidth="1"/>
    <col min="38" max="40" width="9.140625" style="4"/>
    <col min="41" max="41" width="16" style="4" customWidth="1"/>
    <col min="42" max="42" width="17.5703125" style="4" customWidth="1"/>
    <col min="43" max="16384" width="9.140625" style="4"/>
  </cols>
  <sheetData>
    <row r="1" spans="1:30" ht="53.25" customHeight="1" x14ac:dyDescent="0.3">
      <c r="A1" s="83" t="s">
        <v>94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0" ht="4.5" customHeight="1" x14ac:dyDescent="0.3">
      <c r="A2" s="83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4" spans="1:30" s="12" customFormat="1" ht="51" customHeight="1" x14ac:dyDescent="0.25">
      <c r="A4" s="86" t="s">
        <v>0</v>
      </c>
      <c r="B4" s="88" t="s">
        <v>27</v>
      </c>
      <c r="C4" s="90" t="s">
        <v>28</v>
      </c>
      <c r="D4" s="90" t="s">
        <v>29</v>
      </c>
      <c r="E4" s="88" t="s">
        <v>30</v>
      </c>
      <c r="F4" s="89"/>
      <c r="G4" s="89"/>
      <c r="H4" s="89"/>
      <c r="I4" s="89"/>
      <c r="J4" s="88" t="s">
        <v>12</v>
      </c>
      <c r="K4" s="89"/>
      <c r="L4" s="89"/>
      <c r="M4" s="89"/>
      <c r="N4" s="89"/>
      <c r="O4" s="5" t="s">
        <v>31</v>
      </c>
    </row>
    <row r="5" spans="1:30" s="12" customFormat="1" ht="62.25" customHeight="1" x14ac:dyDescent="0.25">
      <c r="A5" s="87"/>
      <c r="B5" s="89"/>
      <c r="C5" s="91"/>
      <c r="D5" s="91"/>
      <c r="E5" s="50" t="s">
        <v>32</v>
      </c>
      <c r="F5" s="6" t="s">
        <v>33</v>
      </c>
      <c r="G5" s="50" t="s">
        <v>34</v>
      </c>
      <c r="H5" s="50" t="s">
        <v>35</v>
      </c>
      <c r="I5" s="50" t="s">
        <v>36</v>
      </c>
      <c r="J5" s="50" t="s">
        <v>32</v>
      </c>
      <c r="K5" s="50" t="s">
        <v>33</v>
      </c>
      <c r="L5" s="50" t="s">
        <v>34</v>
      </c>
      <c r="M5" s="50" t="s">
        <v>35</v>
      </c>
      <c r="N5" s="50" t="s">
        <v>36</v>
      </c>
    </row>
    <row r="6" spans="1:30" s="12" customFormat="1" ht="18.600000000000001" customHeight="1" x14ac:dyDescent="0.25">
      <c r="A6" s="87"/>
      <c r="B6" s="89"/>
      <c r="C6" s="49" t="s">
        <v>37</v>
      </c>
      <c r="D6" s="49" t="s">
        <v>11</v>
      </c>
      <c r="E6" s="49" t="s">
        <v>38</v>
      </c>
      <c r="F6" s="49" t="s">
        <v>38</v>
      </c>
      <c r="G6" s="49" t="s">
        <v>38</v>
      </c>
      <c r="H6" s="49" t="s">
        <v>38</v>
      </c>
      <c r="I6" s="49" t="s">
        <v>38</v>
      </c>
      <c r="J6" s="49" t="s">
        <v>13</v>
      </c>
      <c r="K6" s="49" t="s">
        <v>13</v>
      </c>
      <c r="L6" s="49" t="s">
        <v>13</v>
      </c>
      <c r="M6" s="49" t="s">
        <v>13</v>
      </c>
      <c r="N6" s="49" t="s">
        <v>13</v>
      </c>
    </row>
    <row r="7" spans="1:30" s="7" customFormat="1" ht="12.75" x14ac:dyDescent="0.2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</row>
    <row r="8" spans="1:30" s="25" customFormat="1" ht="21" customHeight="1" x14ac:dyDescent="0.25">
      <c r="A8" s="28"/>
      <c r="B8" s="69" t="s">
        <v>82</v>
      </c>
      <c r="C8" s="22">
        <f t="shared" ref="C8:H8" si="0">C10+C12</f>
        <v>4624.2</v>
      </c>
      <c r="D8" s="23">
        <f t="shared" si="0"/>
        <v>210</v>
      </c>
      <c r="E8" s="23">
        <f t="shared" si="0"/>
        <v>0</v>
      </c>
      <c r="F8" s="23">
        <f t="shared" si="0"/>
        <v>0</v>
      </c>
      <c r="G8" s="23">
        <f t="shared" si="0"/>
        <v>0</v>
      </c>
      <c r="H8" s="23">
        <f t="shared" si="0"/>
        <v>10</v>
      </c>
      <c r="I8" s="23">
        <f t="shared" ref="I8" si="1">H8</f>
        <v>10</v>
      </c>
      <c r="J8" s="22">
        <f>J10+J12</f>
        <v>0</v>
      </c>
      <c r="K8" s="22">
        <f>K10+K12</f>
        <v>0</v>
      </c>
      <c r="L8" s="22">
        <f>L10+L12</f>
        <v>0</v>
      </c>
      <c r="M8" s="22">
        <f>M10+M12</f>
        <v>4308505</v>
      </c>
      <c r="N8" s="22">
        <f t="shared" ref="N8" si="2">M8</f>
        <v>4308505</v>
      </c>
    </row>
    <row r="9" spans="1:30" s="25" customFormat="1" ht="21" customHeight="1" x14ac:dyDescent="0.25">
      <c r="A9" s="20"/>
      <c r="B9" s="8" t="s">
        <v>61</v>
      </c>
      <c r="C9" s="22">
        <f>C10</f>
        <v>2261.1999999999998</v>
      </c>
      <c r="D9" s="23">
        <f>D10</f>
        <v>102</v>
      </c>
      <c r="E9" s="23">
        <f t="shared" ref="E9:N9" si="3">E10</f>
        <v>0</v>
      </c>
      <c r="F9" s="23">
        <f t="shared" si="3"/>
        <v>0</v>
      </c>
      <c r="G9" s="23">
        <f t="shared" si="3"/>
        <v>0</v>
      </c>
      <c r="H9" s="23">
        <f t="shared" si="3"/>
        <v>5</v>
      </c>
      <c r="I9" s="23">
        <f t="shared" si="3"/>
        <v>5</v>
      </c>
      <c r="J9" s="22">
        <f t="shared" si="3"/>
        <v>0</v>
      </c>
      <c r="K9" s="22">
        <f t="shared" si="3"/>
        <v>0</v>
      </c>
      <c r="L9" s="22">
        <f t="shared" si="3"/>
        <v>0</v>
      </c>
      <c r="M9" s="22">
        <f t="shared" si="3"/>
        <v>2032923</v>
      </c>
      <c r="N9" s="22">
        <f t="shared" si="3"/>
        <v>2032923</v>
      </c>
      <c r="O9" s="24">
        <f t="shared" ref="O9:AD9" si="4">SUM(O10:O10)</f>
        <v>0</v>
      </c>
      <c r="P9" s="24">
        <f t="shared" si="4"/>
        <v>0</v>
      </c>
      <c r="Q9" s="24">
        <f t="shared" si="4"/>
        <v>0</v>
      </c>
      <c r="R9" s="24">
        <f t="shared" si="4"/>
        <v>0</v>
      </c>
      <c r="S9" s="24">
        <f t="shared" si="4"/>
        <v>0</v>
      </c>
      <c r="T9" s="24">
        <f t="shared" si="4"/>
        <v>0</v>
      </c>
      <c r="U9" s="24">
        <f t="shared" si="4"/>
        <v>0</v>
      </c>
      <c r="V9" s="24">
        <f t="shared" si="4"/>
        <v>0</v>
      </c>
      <c r="W9" s="24">
        <f t="shared" si="4"/>
        <v>0</v>
      </c>
      <c r="X9" s="24">
        <f t="shared" si="4"/>
        <v>0</v>
      </c>
      <c r="Y9" s="24">
        <f t="shared" si="4"/>
        <v>0</v>
      </c>
      <c r="Z9" s="24">
        <f t="shared" si="4"/>
        <v>0</v>
      </c>
      <c r="AA9" s="24">
        <f t="shared" si="4"/>
        <v>0</v>
      </c>
      <c r="AB9" s="24">
        <f t="shared" si="4"/>
        <v>0</v>
      </c>
      <c r="AC9" s="24">
        <f t="shared" si="4"/>
        <v>0</v>
      </c>
      <c r="AD9" s="24">
        <f t="shared" si="4"/>
        <v>0</v>
      </c>
    </row>
    <row r="10" spans="1:30" s="18" customFormat="1" ht="21" customHeight="1" x14ac:dyDescent="0.25">
      <c r="A10" s="63">
        <v>1</v>
      </c>
      <c r="B10" s="1" t="s">
        <v>69</v>
      </c>
      <c r="C10" s="2">
        <f>'Таблица 1'!I13</f>
        <v>2261.1999999999998</v>
      </c>
      <c r="D10" s="17">
        <v>102</v>
      </c>
      <c r="E10" s="17">
        <v>0</v>
      </c>
      <c r="F10" s="17">
        <v>0</v>
      </c>
      <c r="G10" s="17">
        <v>0</v>
      </c>
      <c r="H10" s="17">
        <v>5</v>
      </c>
      <c r="I10" s="17">
        <f t="shared" ref="I10" si="5">H10</f>
        <v>5</v>
      </c>
      <c r="J10" s="2">
        <v>0</v>
      </c>
      <c r="K10" s="2">
        <v>0</v>
      </c>
      <c r="L10" s="2">
        <v>0</v>
      </c>
      <c r="M10" s="2">
        <f>'Таблица 3'!C8</f>
        <v>2032923</v>
      </c>
      <c r="N10" s="2">
        <f>M10</f>
        <v>2032923</v>
      </c>
    </row>
    <row r="11" spans="1:30" s="25" customFormat="1" ht="21" customHeight="1" x14ac:dyDescent="0.25">
      <c r="A11" s="20"/>
      <c r="B11" s="8" t="s">
        <v>74</v>
      </c>
      <c r="C11" s="22">
        <f>C12</f>
        <v>2363</v>
      </c>
      <c r="D11" s="23">
        <f t="shared" ref="D11:AD13" si="6">D12</f>
        <v>108</v>
      </c>
      <c r="E11" s="23">
        <f t="shared" si="6"/>
        <v>0</v>
      </c>
      <c r="F11" s="23">
        <f t="shared" si="6"/>
        <v>0</v>
      </c>
      <c r="G11" s="23">
        <f t="shared" si="6"/>
        <v>0</v>
      </c>
      <c r="H11" s="23">
        <f t="shared" si="6"/>
        <v>5</v>
      </c>
      <c r="I11" s="23">
        <f t="shared" si="6"/>
        <v>5</v>
      </c>
      <c r="J11" s="22">
        <f t="shared" si="6"/>
        <v>0</v>
      </c>
      <c r="K11" s="22">
        <f t="shared" si="6"/>
        <v>0</v>
      </c>
      <c r="L11" s="22">
        <f t="shared" si="6"/>
        <v>0</v>
      </c>
      <c r="M11" s="22">
        <f t="shared" si="6"/>
        <v>2275582</v>
      </c>
      <c r="N11" s="22">
        <f t="shared" si="6"/>
        <v>2275582</v>
      </c>
      <c r="O11" s="22">
        <f t="shared" si="6"/>
        <v>0</v>
      </c>
      <c r="P11" s="22">
        <f t="shared" si="6"/>
        <v>0</v>
      </c>
      <c r="Q11" s="22">
        <f t="shared" si="6"/>
        <v>0</v>
      </c>
      <c r="R11" s="22">
        <f t="shared" si="6"/>
        <v>0</v>
      </c>
      <c r="S11" s="22">
        <f t="shared" si="6"/>
        <v>0</v>
      </c>
      <c r="T11" s="22">
        <f t="shared" si="6"/>
        <v>0</v>
      </c>
      <c r="U11" s="22">
        <f t="shared" si="6"/>
        <v>0</v>
      </c>
      <c r="V11" s="22">
        <f t="shared" si="6"/>
        <v>0</v>
      </c>
      <c r="W11" s="22">
        <f t="shared" si="6"/>
        <v>0</v>
      </c>
      <c r="X11" s="22">
        <f t="shared" si="6"/>
        <v>0</v>
      </c>
      <c r="Y11" s="22">
        <f t="shared" si="6"/>
        <v>0</v>
      </c>
      <c r="Z11" s="22">
        <f t="shared" si="6"/>
        <v>0</v>
      </c>
      <c r="AA11" s="22">
        <f t="shared" si="6"/>
        <v>0</v>
      </c>
      <c r="AB11" s="22">
        <f t="shared" si="6"/>
        <v>0</v>
      </c>
      <c r="AC11" s="22">
        <f t="shared" si="6"/>
        <v>0</v>
      </c>
      <c r="AD11" s="22">
        <f t="shared" si="6"/>
        <v>0</v>
      </c>
    </row>
    <row r="12" spans="1:30" s="18" customFormat="1" ht="21" customHeight="1" x14ac:dyDescent="0.25">
      <c r="A12" s="63">
        <v>1</v>
      </c>
      <c r="B12" s="1" t="s">
        <v>69</v>
      </c>
      <c r="C12" s="2">
        <f>'Таблица 1'!I20</f>
        <v>2363</v>
      </c>
      <c r="D12" s="17">
        <v>108</v>
      </c>
      <c r="E12" s="17">
        <v>0</v>
      </c>
      <c r="F12" s="17">
        <v>0</v>
      </c>
      <c r="G12" s="17">
        <v>0</v>
      </c>
      <c r="H12" s="17">
        <v>5</v>
      </c>
      <c r="I12" s="17">
        <f t="shared" ref="I12" si="7">H12</f>
        <v>5</v>
      </c>
      <c r="J12" s="2">
        <v>0</v>
      </c>
      <c r="K12" s="2">
        <v>0</v>
      </c>
      <c r="L12" s="2">
        <v>0</v>
      </c>
      <c r="M12" s="2">
        <f>'Таблица 3'!C15</f>
        <v>2275582</v>
      </c>
      <c r="N12" s="2">
        <f t="shared" ref="N12" si="8">M12</f>
        <v>2275582</v>
      </c>
    </row>
    <row r="13" spans="1:30" s="25" customFormat="1" ht="21" customHeight="1" x14ac:dyDescent="0.25">
      <c r="A13" s="20"/>
      <c r="B13" s="8" t="s">
        <v>87</v>
      </c>
      <c r="C13" s="22">
        <v>10154.4</v>
      </c>
      <c r="D13" s="23">
        <f t="shared" si="6"/>
        <v>273</v>
      </c>
      <c r="E13" s="23">
        <f t="shared" si="6"/>
        <v>0</v>
      </c>
      <c r="F13" s="23">
        <f t="shared" si="6"/>
        <v>0</v>
      </c>
      <c r="G13" s="23">
        <f t="shared" si="6"/>
        <v>0</v>
      </c>
      <c r="H13" s="23">
        <f t="shared" si="6"/>
        <v>3</v>
      </c>
      <c r="I13" s="23">
        <f t="shared" si="6"/>
        <v>3</v>
      </c>
      <c r="J13" s="22">
        <f t="shared" si="6"/>
        <v>0</v>
      </c>
      <c r="K13" s="22">
        <f t="shared" si="6"/>
        <v>0</v>
      </c>
      <c r="L13" s="22">
        <f t="shared" si="6"/>
        <v>0</v>
      </c>
      <c r="M13" s="22">
        <f t="shared" si="6"/>
        <v>9463179.3399999999</v>
      </c>
      <c r="N13" s="22">
        <f t="shared" si="6"/>
        <v>9463179.3399999999</v>
      </c>
      <c r="O13" s="22">
        <f t="shared" si="6"/>
        <v>0</v>
      </c>
      <c r="P13" s="22">
        <f t="shared" si="6"/>
        <v>0</v>
      </c>
      <c r="Q13" s="22">
        <f t="shared" si="6"/>
        <v>0</v>
      </c>
      <c r="R13" s="22">
        <f t="shared" si="6"/>
        <v>0</v>
      </c>
      <c r="S13" s="22">
        <f t="shared" si="6"/>
        <v>0</v>
      </c>
      <c r="T13" s="22">
        <f t="shared" si="6"/>
        <v>0</v>
      </c>
      <c r="U13" s="22">
        <f t="shared" si="6"/>
        <v>0</v>
      </c>
      <c r="V13" s="22">
        <f t="shared" si="6"/>
        <v>0</v>
      </c>
      <c r="W13" s="22">
        <f t="shared" si="6"/>
        <v>0</v>
      </c>
      <c r="X13" s="22">
        <f t="shared" si="6"/>
        <v>0</v>
      </c>
      <c r="Y13" s="22">
        <f t="shared" si="6"/>
        <v>0</v>
      </c>
      <c r="Z13" s="22">
        <f t="shared" si="6"/>
        <v>0</v>
      </c>
      <c r="AA13" s="22">
        <f t="shared" si="6"/>
        <v>0</v>
      </c>
      <c r="AB13" s="22">
        <f t="shared" si="6"/>
        <v>0</v>
      </c>
      <c r="AC13" s="22">
        <f t="shared" si="6"/>
        <v>0</v>
      </c>
      <c r="AD13" s="22">
        <f t="shared" si="6"/>
        <v>0</v>
      </c>
    </row>
    <row r="14" spans="1:30" s="18" customFormat="1" ht="21" customHeight="1" x14ac:dyDescent="0.25">
      <c r="A14" s="74">
        <v>1</v>
      </c>
      <c r="B14" s="1" t="s">
        <v>69</v>
      </c>
      <c r="C14" s="2">
        <v>10154.4</v>
      </c>
      <c r="D14" s="17">
        <v>273</v>
      </c>
      <c r="E14" s="17">
        <v>0</v>
      </c>
      <c r="F14" s="17">
        <v>0</v>
      </c>
      <c r="G14" s="17">
        <v>0</v>
      </c>
      <c r="H14" s="17">
        <v>3</v>
      </c>
      <c r="I14" s="17">
        <f t="shared" ref="I14" si="9">H14</f>
        <v>3</v>
      </c>
      <c r="J14" s="2">
        <v>0</v>
      </c>
      <c r="K14" s="2">
        <v>0</v>
      </c>
      <c r="L14" s="2">
        <v>0</v>
      </c>
      <c r="M14" s="2">
        <v>9463179.3399999999</v>
      </c>
      <c r="N14" s="2">
        <f t="shared" ref="N14" si="10">M14</f>
        <v>9463179.3399999999</v>
      </c>
    </row>
  </sheetData>
  <mergeCells count="8">
    <mergeCell ref="A1:Q1"/>
    <mergeCell ref="A2:Q2"/>
    <mergeCell ref="A4:A6"/>
    <mergeCell ref="B4:B6"/>
    <mergeCell ref="C4:C5"/>
    <mergeCell ref="D4:D5"/>
    <mergeCell ref="E4:I4"/>
    <mergeCell ref="J4:N4"/>
  </mergeCells>
  <pageMargins left="0.70866141732283472" right="0.70866141732283472" top="1.3385826771653544" bottom="0.74803149606299213" header="0.31496062992125984" footer="0.31496062992125984"/>
  <pageSetup paperSize="9" scale="55" firstPageNumber="30" orientation="landscape" useFirstPageNumber="1" r:id="rId1"/>
  <headerFooter scaleWithDoc="0">
    <oddHeader xml:space="preserve">&amp;C&amp;"Times New Roman,обычный"&amp;8
&amp;P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view="pageBreakPreview" topLeftCell="A7" zoomScaleNormal="65" zoomScaleSheetLayoutView="100" zoomScalePageLayoutView="75" workbookViewId="0">
      <selection activeCell="C16" sqref="C16"/>
    </sheetView>
  </sheetViews>
  <sheetFormatPr defaultColWidth="9.140625" defaultRowHeight="15" x14ac:dyDescent="0.25"/>
  <cols>
    <col min="1" max="1" width="6.85546875" style="4" customWidth="1"/>
    <col min="2" max="2" width="39.140625" style="21" customWidth="1"/>
    <col min="3" max="3" width="15.28515625" style="4" customWidth="1"/>
    <col min="4" max="4" width="16.7109375" style="4" customWidth="1"/>
    <col min="5" max="5" width="8.28515625" style="12" customWidth="1"/>
    <col min="6" max="6" width="12.5703125" style="12" customWidth="1"/>
    <col min="7" max="7" width="12.42578125" style="4" customWidth="1"/>
    <col min="8" max="8" width="14.85546875" style="4" customWidth="1"/>
    <col min="9" max="9" width="10.28515625" style="4" customWidth="1"/>
    <col min="10" max="10" width="11.140625" style="4" customWidth="1"/>
    <col min="11" max="11" width="10.42578125" style="4" customWidth="1"/>
    <col min="12" max="12" width="12.85546875" style="4" customWidth="1"/>
    <col min="13" max="13" width="9.140625" style="4" customWidth="1"/>
    <col min="14" max="14" width="11.140625" style="4" customWidth="1"/>
    <col min="15" max="15" width="11" style="4" customWidth="1"/>
    <col min="16" max="16" width="13" style="4" customWidth="1"/>
    <col min="17" max="17" width="13.5703125" style="4" customWidth="1"/>
    <col min="18" max="18" width="13.28515625" style="4" customWidth="1"/>
    <col min="19" max="19" width="11" style="4" customWidth="1"/>
    <col min="20" max="16384" width="9.140625" style="4"/>
  </cols>
  <sheetData>
    <row r="1" spans="1:19" s="12" customFormat="1" ht="42.75" customHeight="1" x14ac:dyDescent="0.25">
      <c r="A1" s="92" t="s">
        <v>84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s="12" customFormat="1" ht="12" customHeight="1" x14ac:dyDescent="0.2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12" customFormat="1" ht="29.25" customHeight="1" x14ac:dyDescent="0.25">
      <c r="A3" s="94" t="s">
        <v>0</v>
      </c>
      <c r="B3" s="94" t="s">
        <v>1</v>
      </c>
      <c r="C3" s="94" t="s">
        <v>39</v>
      </c>
      <c r="D3" s="94" t="s">
        <v>40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4" t="s">
        <v>41</v>
      </c>
      <c r="P3" s="95"/>
      <c r="Q3" s="95"/>
      <c r="R3" s="95"/>
      <c r="S3" s="95"/>
    </row>
    <row r="4" spans="1:19" s="12" customFormat="1" ht="179.25" customHeight="1" x14ac:dyDescent="0.25">
      <c r="A4" s="95"/>
      <c r="B4" s="95"/>
      <c r="C4" s="95"/>
      <c r="D4" s="36" t="s">
        <v>42</v>
      </c>
      <c r="E4" s="94" t="s">
        <v>43</v>
      </c>
      <c r="F4" s="95"/>
      <c r="G4" s="94" t="s">
        <v>44</v>
      </c>
      <c r="H4" s="95"/>
      <c r="I4" s="94" t="s">
        <v>45</v>
      </c>
      <c r="J4" s="95"/>
      <c r="K4" s="94" t="s">
        <v>46</v>
      </c>
      <c r="L4" s="95"/>
      <c r="M4" s="94" t="s">
        <v>47</v>
      </c>
      <c r="N4" s="95"/>
      <c r="O4" s="36" t="s">
        <v>48</v>
      </c>
      <c r="P4" s="36" t="s">
        <v>57</v>
      </c>
      <c r="Q4" s="36" t="s">
        <v>58</v>
      </c>
      <c r="R4" s="36" t="s">
        <v>59</v>
      </c>
      <c r="S4" s="36" t="s">
        <v>49</v>
      </c>
    </row>
    <row r="5" spans="1:19" s="12" customFormat="1" ht="24" customHeight="1" x14ac:dyDescent="0.25">
      <c r="A5" s="96"/>
      <c r="B5" s="96"/>
      <c r="C5" s="13" t="s">
        <v>13</v>
      </c>
      <c r="D5" s="19" t="s">
        <v>13</v>
      </c>
      <c r="E5" s="13" t="s">
        <v>38</v>
      </c>
      <c r="F5" s="13" t="s">
        <v>13</v>
      </c>
      <c r="G5" s="13" t="s">
        <v>37</v>
      </c>
      <c r="H5" s="13" t="s">
        <v>13</v>
      </c>
      <c r="I5" s="19" t="s">
        <v>37</v>
      </c>
      <c r="J5" s="19" t="s">
        <v>13</v>
      </c>
      <c r="K5" s="13" t="s">
        <v>37</v>
      </c>
      <c r="L5" s="13" t="s">
        <v>13</v>
      </c>
      <c r="M5" s="13" t="s">
        <v>50</v>
      </c>
      <c r="N5" s="13" t="s">
        <v>13</v>
      </c>
      <c r="O5" s="19" t="s">
        <v>13</v>
      </c>
      <c r="P5" s="19" t="s">
        <v>13</v>
      </c>
      <c r="Q5" s="19" t="s">
        <v>13</v>
      </c>
      <c r="R5" s="19" t="s">
        <v>13</v>
      </c>
      <c r="S5" s="19" t="s">
        <v>13</v>
      </c>
    </row>
    <row r="6" spans="1:19" s="12" customFormat="1" ht="16.5" customHeight="1" x14ac:dyDescent="0.25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46">
        <v>15</v>
      </c>
      <c r="P6" s="46">
        <v>16</v>
      </c>
      <c r="Q6" s="46">
        <v>17</v>
      </c>
      <c r="R6" s="46">
        <v>18</v>
      </c>
      <c r="S6" s="46">
        <v>19</v>
      </c>
    </row>
    <row r="7" spans="1:19" s="26" customFormat="1" ht="19.5" customHeight="1" x14ac:dyDescent="0.25">
      <c r="A7" s="19"/>
      <c r="B7" s="8" t="s">
        <v>61</v>
      </c>
      <c r="C7" s="47"/>
      <c r="D7" s="47"/>
      <c r="E7" s="48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s="12" customFormat="1" ht="22.5" customHeight="1" x14ac:dyDescent="0.25">
      <c r="A8" s="75" t="s">
        <v>81</v>
      </c>
      <c r="B8" s="75"/>
      <c r="C8" s="16">
        <f>SUM(C9:C13)</f>
        <v>2032923</v>
      </c>
      <c r="D8" s="16">
        <f t="shared" ref="D8:S8" si="0">SUM(D9:D13)</f>
        <v>0</v>
      </c>
      <c r="E8" s="16">
        <f t="shared" si="0"/>
        <v>0</v>
      </c>
      <c r="F8" s="16">
        <f t="shared" si="0"/>
        <v>0</v>
      </c>
      <c r="G8" s="16">
        <f t="shared" si="0"/>
        <v>960</v>
      </c>
      <c r="H8" s="16">
        <f t="shared" si="0"/>
        <v>1843402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189521</v>
      </c>
      <c r="R8" s="16">
        <f t="shared" si="0"/>
        <v>0</v>
      </c>
      <c r="S8" s="16">
        <f t="shared" si="0"/>
        <v>0</v>
      </c>
    </row>
    <row r="9" spans="1:19" s="12" customFormat="1" ht="19.5" customHeight="1" x14ac:dyDescent="0.25">
      <c r="A9" s="14">
        <v>1</v>
      </c>
      <c r="B9" s="66" t="s">
        <v>77</v>
      </c>
      <c r="C9" s="16">
        <f>D9+F9+H9+J9+L9+N9+O9+P9+Q9+R9+S9</f>
        <v>560576</v>
      </c>
      <c r="D9" s="16">
        <v>0</v>
      </c>
      <c r="E9" s="33">
        <v>0</v>
      </c>
      <c r="F9" s="16">
        <v>0</v>
      </c>
      <c r="G9" s="15">
        <v>295</v>
      </c>
      <c r="H9" s="15">
        <v>560576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</row>
    <row r="10" spans="1:19" s="12" customFormat="1" ht="27" customHeight="1" x14ac:dyDescent="0.25">
      <c r="A10" s="14">
        <v>2</v>
      </c>
      <c r="B10" s="66" t="s">
        <v>79</v>
      </c>
      <c r="C10" s="16">
        <f>D10+F10+H10+J10+L10+N10+O10+P10+Q10+R10+S10</f>
        <v>97240</v>
      </c>
      <c r="D10" s="16">
        <v>0</v>
      </c>
      <c r="E10" s="33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5">
        <v>97240</v>
      </c>
      <c r="R10" s="16">
        <v>0</v>
      </c>
      <c r="S10" s="16">
        <v>0</v>
      </c>
    </row>
    <row r="11" spans="1:19" s="12" customFormat="1" ht="19.5" customHeight="1" x14ac:dyDescent="0.25">
      <c r="A11" s="14">
        <v>3</v>
      </c>
      <c r="B11" s="66" t="s">
        <v>70</v>
      </c>
      <c r="C11" s="16">
        <f>D11+F11+H11+J11+L11+N11+O11+P11+Q11+R11+S11</f>
        <v>637920</v>
      </c>
      <c r="D11" s="16">
        <v>0</v>
      </c>
      <c r="E11" s="33">
        <v>0</v>
      </c>
      <c r="F11" s="16">
        <v>0</v>
      </c>
      <c r="G11" s="15">
        <v>320</v>
      </c>
      <c r="H11" s="15">
        <v>637920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</row>
    <row r="12" spans="1:19" s="12" customFormat="1" ht="28.5" customHeight="1" x14ac:dyDescent="0.25">
      <c r="A12" s="14">
        <v>4</v>
      </c>
      <c r="B12" s="66" t="s">
        <v>80</v>
      </c>
      <c r="C12" s="16">
        <f t="shared" ref="C12:C13" si="1">D12+F12+H12+J12+L12+N12+O12+P12+Q12+R12+S12</f>
        <v>92281</v>
      </c>
      <c r="D12" s="16">
        <v>0</v>
      </c>
      <c r="E12" s="33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5">
        <v>92281</v>
      </c>
      <c r="R12" s="16">
        <v>0</v>
      </c>
      <c r="S12" s="16">
        <v>0</v>
      </c>
    </row>
    <row r="13" spans="1:19" s="58" customFormat="1" ht="23.25" customHeight="1" x14ac:dyDescent="0.2">
      <c r="A13" s="14">
        <v>5</v>
      </c>
      <c r="B13" s="66" t="s">
        <v>78</v>
      </c>
      <c r="C13" s="16">
        <f t="shared" si="1"/>
        <v>644906</v>
      </c>
      <c r="D13" s="71">
        <v>0</v>
      </c>
      <c r="E13" s="71">
        <v>0</v>
      </c>
      <c r="F13" s="71">
        <v>0</v>
      </c>
      <c r="G13" s="15">
        <v>345</v>
      </c>
      <c r="H13" s="15">
        <v>644906</v>
      </c>
      <c r="I13" s="71">
        <v>0</v>
      </c>
      <c r="J13" s="27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spans="1:19" s="58" customFormat="1" ht="21.75" customHeight="1" x14ac:dyDescent="0.25">
      <c r="A14" s="19"/>
      <c r="B14" s="8" t="s">
        <v>74</v>
      </c>
      <c r="C14" s="47"/>
      <c r="D14" s="47"/>
      <c r="E14" s="48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</row>
    <row r="15" spans="1:19" s="58" customFormat="1" ht="22.5" customHeight="1" x14ac:dyDescent="0.2">
      <c r="A15" s="75" t="s">
        <v>81</v>
      </c>
      <c r="B15" s="76"/>
      <c r="C15" s="11">
        <f>SUM(C16:C20)</f>
        <v>2275582</v>
      </c>
      <c r="D15" s="11">
        <f t="shared" ref="D15:S15" si="2">SUM(D16:D20)</f>
        <v>1130297</v>
      </c>
      <c r="E15" s="57">
        <f t="shared" si="2"/>
        <v>0</v>
      </c>
      <c r="F15" s="11">
        <f t="shared" si="2"/>
        <v>0</v>
      </c>
      <c r="G15" s="11">
        <f t="shared" si="2"/>
        <v>0</v>
      </c>
      <c r="H15" s="11">
        <f t="shared" si="2"/>
        <v>0</v>
      </c>
      <c r="I15" s="11">
        <f t="shared" si="2"/>
        <v>0</v>
      </c>
      <c r="J15" s="11">
        <f t="shared" si="2"/>
        <v>0</v>
      </c>
      <c r="K15" s="11">
        <f t="shared" si="2"/>
        <v>0</v>
      </c>
      <c r="L15" s="11">
        <f t="shared" si="2"/>
        <v>0</v>
      </c>
      <c r="M15" s="72">
        <f t="shared" si="2"/>
        <v>0</v>
      </c>
      <c r="N15" s="73">
        <f t="shared" si="2"/>
        <v>1145285</v>
      </c>
      <c r="O15" s="11">
        <f t="shared" si="2"/>
        <v>0</v>
      </c>
      <c r="P15" s="11">
        <f t="shared" si="2"/>
        <v>0</v>
      </c>
      <c r="Q15" s="11">
        <f t="shared" si="2"/>
        <v>0</v>
      </c>
      <c r="R15" s="11">
        <f t="shared" si="2"/>
        <v>0</v>
      </c>
      <c r="S15" s="11">
        <f t="shared" si="2"/>
        <v>0</v>
      </c>
    </row>
    <row r="16" spans="1:19" s="58" customFormat="1" ht="22.5" customHeight="1" x14ac:dyDescent="0.2">
      <c r="A16" s="61" t="s">
        <v>63</v>
      </c>
      <c r="B16" s="67" t="s">
        <v>73</v>
      </c>
      <c r="C16" s="11">
        <f>SUM(D16+F16+H16+J16+L16+N16+O16+P16+Q16+R16+S16)</f>
        <v>581824</v>
      </c>
      <c r="D16" s="15">
        <v>581824</v>
      </c>
      <c r="E16" s="33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37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</row>
    <row r="17" spans="1:19" s="58" customFormat="1" ht="22.5" customHeight="1" x14ac:dyDescent="0.2">
      <c r="A17" s="61" t="s">
        <v>62</v>
      </c>
      <c r="B17" s="67" t="s">
        <v>71</v>
      </c>
      <c r="C17" s="11">
        <f>SUM(D17+F17+H17+J17+L17+N17+O17+P17+Q17+R17+S17)</f>
        <v>145214</v>
      </c>
      <c r="D17" s="15">
        <v>145214</v>
      </c>
      <c r="E17" s="33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37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</row>
    <row r="18" spans="1:19" s="58" customFormat="1" ht="22.5" customHeight="1" x14ac:dyDescent="0.2">
      <c r="A18" s="61" t="s">
        <v>66</v>
      </c>
      <c r="B18" s="67" t="s">
        <v>72</v>
      </c>
      <c r="C18" s="11">
        <f>SUM(D18+F18+H18+J18+L18+N18+O18+P18+Q18+R18+S18)</f>
        <v>403259</v>
      </c>
      <c r="D18" s="15">
        <v>403259</v>
      </c>
      <c r="E18" s="33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37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</row>
    <row r="19" spans="1:19" s="60" customFormat="1" ht="22.5" customHeight="1" x14ac:dyDescent="0.2">
      <c r="A19" s="61" t="s">
        <v>65</v>
      </c>
      <c r="B19" s="67" t="s">
        <v>67</v>
      </c>
      <c r="C19" s="11">
        <f>SUM(D19+F19+H19+J19+L19+N19+O19+P19+Q19+R19+S19)</f>
        <v>642517</v>
      </c>
      <c r="D19" s="15">
        <v>0</v>
      </c>
      <c r="E19" s="33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68">
        <v>0</v>
      </c>
      <c r="N19" s="37">
        <v>642517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</row>
    <row r="20" spans="1:19" s="60" customFormat="1" ht="22.5" customHeight="1" x14ac:dyDescent="0.2">
      <c r="A20" s="61" t="s">
        <v>64</v>
      </c>
      <c r="B20" s="67" t="s">
        <v>68</v>
      </c>
      <c r="C20" s="11">
        <f>SUM(D20+F20+H20+J20+L20+N20+O20+P20+Q20+R20+S20)</f>
        <v>502768</v>
      </c>
      <c r="D20" s="15">
        <v>0</v>
      </c>
      <c r="E20" s="33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68">
        <v>0</v>
      </c>
      <c r="N20" s="37">
        <v>502768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</row>
    <row r="21" spans="1:19" s="58" customFormat="1" ht="21.75" customHeight="1" x14ac:dyDescent="0.25">
      <c r="A21" s="19"/>
      <c r="B21" s="8" t="s">
        <v>87</v>
      </c>
      <c r="C21" s="47"/>
      <c r="D21" s="47"/>
      <c r="E21" s="48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1:19" s="58" customFormat="1" ht="22.5" customHeight="1" x14ac:dyDescent="0.2">
      <c r="A22" s="75" t="s">
        <v>81</v>
      </c>
      <c r="B22" s="76"/>
      <c r="C22" s="11">
        <f t="shared" ref="C22:S22" si="3">SUM(C23:C25)</f>
        <v>9463179.3399999999</v>
      </c>
      <c r="D22" s="11">
        <f t="shared" si="3"/>
        <v>6944205.8399999999</v>
      </c>
      <c r="E22" s="57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2518973.5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72">
        <f t="shared" si="3"/>
        <v>0</v>
      </c>
      <c r="N22" s="73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</row>
    <row r="23" spans="1:19" s="58" customFormat="1" ht="22.5" customHeight="1" x14ac:dyDescent="0.2">
      <c r="A23" s="61" t="s">
        <v>63</v>
      </c>
      <c r="B23" s="67" t="s">
        <v>91</v>
      </c>
      <c r="C23" s="11">
        <v>588191.74</v>
      </c>
      <c r="D23" s="11">
        <v>588191.74</v>
      </c>
      <c r="E23" s="33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37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</row>
    <row r="24" spans="1:19" s="58" customFormat="1" ht="22.5" customHeight="1" x14ac:dyDescent="0.2">
      <c r="A24" s="61" t="s">
        <v>62</v>
      </c>
      <c r="B24" s="67" t="s">
        <v>90</v>
      </c>
      <c r="C24" s="11">
        <v>6356014.0999999996</v>
      </c>
      <c r="D24" s="11">
        <v>6356014.0999999996</v>
      </c>
      <c r="E24" s="33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37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</row>
    <row r="25" spans="1:19" s="58" customFormat="1" ht="22.5" customHeight="1" x14ac:dyDescent="0.2">
      <c r="A25" s="61" t="s">
        <v>66</v>
      </c>
      <c r="B25" s="67" t="s">
        <v>93</v>
      </c>
      <c r="C25" s="11">
        <v>2518973.5</v>
      </c>
      <c r="D25" s="15">
        <v>0</v>
      </c>
      <c r="E25" s="33">
        <v>0</v>
      </c>
      <c r="F25" s="15">
        <v>0</v>
      </c>
      <c r="G25" s="15">
        <v>0</v>
      </c>
      <c r="H25" s="11">
        <v>2518973.5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37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</row>
  </sheetData>
  <mergeCells count="14">
    <mergeCell ref="A22:B22"/>
    <mergeCell ref="A15:B15"/>
    <mergeCell ref="A8:B8"/>
    <mergeCell ref="A1:S1"/>
    <mergeCell ref="A3:A5"/>
    <mergeCell ref="B3:B5"/>
    <mergeCell ref="C3:C4"/>
    <mergeCell ref="D3:N3"/>
    <mergeCell ref="O3:S3"/>
    <mergeCell ref="E4:F4"/>
    <mergeCell ref="G4:H4"/>
    <mergeCell ref="I4:J4"/>
    <mergeCell ref="K4:L4"/>
    <mergeCell ref="M4:N4"/>
  </mergeCells>
  <pageMargins left="0.62992125984251968" right="0.62992125984251968" top="1.1417322834645669" bottom="0.55118110236220474" header="0.31496062992125984" footer="0.31496062992125984"/>
  <pageSetup paperSize="9" scale="52" firstPageNumber="38" fitToHeight="11" orientation="landscape" useFirstPageNumber="1" r:id="rId1"/>
  <headerFooter>
    <oddHeader>&amp;C&amp;"Times New Roman,обычный"
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Таблица 1</vt:lpstr>
      <vt:lpstr>Таблица 2</vt:lpstr>
      <vt:lpstr>Таблица 3</vt:lpstr>
      <vt:lpstr>'Таблица 1'!Заголовки_для_печати</vt:lpstr>
      <vt:lpstr>'Таблица 2'!Заголовки_для_печати</vt:lpstr>
      <vt:lpstr>'Таблица 3'!Заголовки_для_печати</vt:lpstr>
      <vt:lpstr>'Таблица 1'!Область_печати</vt:lpstr>
      <vt:lpstr>'Таблица 2'!Область_печати</vt:lpstr>
      <vt:lpstr>'Таблица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kab1</dc:creator>
  <cp:lastModifiedBy>kab1</cp:lastModifiedBy>
  <cp:lastPrinted>2018-08-21T00:21:18Z</cp:lastPrinted>
  <dcterms:modified xsi:type="dcterms:W3CDTF">2018-08-21T00:50:41Z</dcterms:modified>
</cp:coreProperties>
</file>